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730" activeTab="4"/>
  </bookViews>
  <sheets>
    <sheet name="第一部分（单页）" sheetId="1" r:id="rId1"/>
    <sheet name="空白页" sheetId="2" r:id="rId2"/>
    <sheet name="A1全区预算收入" sheetId="3" r:id="rId3"/>
    <sheet name="A2全区预算支出" sheetId="4" r:id="rId4"/>
    <sheet name="A3全区基金收入" sheetId="5" r:id="rId5"/>
    <sheet name="A4全区基金支出 " sheetId="6" r:id="rId6"/>
    <sheet name="A5全区国有资本经营预算收支" sheetId="7" r:id="rId7"/>
    <sheet name="A6全区社保基金收支" sheetId="8" r:id="rId8"/>
    <sheet name="A7全区财政专户收支" sheetId="9" r:id="rId9"/>
    <sheet name="A8全区地方政府债务限额、债务余额及债券情况表" sheetId="10" r:id="rId10"/>
    <sheet name="第二部分（单页）" sheetId="11" r:id="rId11"/>
    <sheet name="空白" sheetId="12" r:id="rId12"/>
    <sheet name="B1区级预算收入" sheetId="13" r:id="rId13"/>
    <sheet name="B2区级预算支出" sheetId="14" r:id="rId14"/>
    <sheet name="D3区级支出细化" sheetId="15" r:id="rId15"/>
    <sheet name="D4区级支出经济分类" sheetId="16" r:id="rId16"/>
    <sheet name="B3区级基金收入" sheetId="17" r:id="rId17"/>
    <sheet name="B4区级基金支出" sheetId="18" r:id="rId18"/>
    <sheet name="B5区级国有资本经营预算收支" sheetId="19" r:id="rId19"/>
    <sheet name="B6区级社保基金收支" sheetId="20" r:id="rId20"/>
    <sheet name="B7区级财政专户收支" sheetId="21" r:id="rId21"/>
    <sheet name="D10区对下税收返还及转移支付决算表" sheetId="22" r:id="rId22"/>
    <sheet name="区对下基金转移支付" sheetId="23" r:id="rId23"/>
    <sheet name="第三部分" sheetId="24" r:id="rId24"/>
    <sheet name="空白页2" sheetId="25" r:id="rId25"/>
    <sheet name="D1街道办一般预算收入表 " sheetId="26" r:id="rId26"/>
    <sheet name="D2街道办一般预算支出表 " sheetId="27" r:id="rId27"/>
    <sheet name="D3街道办基金收入表" sheetId="28" r:id="rId28"/>
    <sheet name="D3街道办基金支出表" sheetId="29" r:id="rId29"/>
  </sheets>
  <externalReferences>
    <externalReference r:id="rId32"/>
    <externalReference r:id="rId33"/>
  </externalReferences>
  <definedNames>
    <definedName name="_Fill" hidden="1">#N/A</definedName>
    <definedName name="_JC22" localSheetId="7" hidden="1">{"Summ CFT",#N/A,FALSE,"CFT";"Full CFT",#N/A,FALSE,"CFT"}</definedName>
    <definedName name="_JC22" localSheetId="8" hidden="1">{"Summ CFT",#N/A,FALSE,"CFT";"Full CFT",#N/A,FALSE,"CFT"}</definedName>
    <definedName name="_JC22" localSheetId="9" hidden="1">{"Summ CFT",#N/A,FALSE,"CFT";"Full CFT",#N/A,FALSE,"CFT"}</definedName>
    <definedName name="_JC22" localSheetId="19" hidden="1">{"Summ CFT",#N/A,FALSE,"CFT";"Full CFT",#N/A,FALSE,"CFT"}</definedName>
    <definedName name="_JC22" localSheetId="20" hidden="1">{"Summ CFT",#N/A,FALSE,"CFT";"Full CFT",#N/A,FALSE,"CFT"}</definedName>
    <definedName name="_JC22" localSheetId="21" hidden="1">{"Summ CFT",#N/A,FALSE,"CFT";"Full CFT",#N/A,FALSE,"CFT"}</definedName>
    <definedName name="_JC22" localSheetId="14" hidden="1">{"Summ CFT",#N/A,FALSE,"CFT";"Full CFT",#N/A,FALSE,"CFT"}</definedName>
    <definedName name="_JC22" localSheetId="15" hidden="1">{"Summ CFT",#N/A,FALSE,"CFT";"Full CFT",#N/A,FALSE,"CFT"}</definedName>
    <definedName name="_JC22" localSheetId="23" hidden="1">{"Summ CFT",#N/A,FALSE,"CFT";"Full CFT",#N/A,FALSE,"CFT"}</definedName>
    <definedName name="_JC22" localSheetId="22" hidden="1">{"Summ CFT",#N/A,FALSE,"CFT";"Full CFT",#N/A,FALSE,"CFT"}</definedName>
    <definedName name="_JC22" hidden="1">{"Summ CFT",#N/A,FALSE,"CFT";"Full CFT",#N/A,FALSE,"CFT"}</definedName>
    <definedName name="_Order1" hidden="1">255</definedName>
    <definedName name="_Order2" hidden="1">255</definedName>
    <definedName name="_wc21" localSheetId="7" hidden="1">{"Summ CFT",#N/A,FALSE,"CFT";"Full CFT",#N/A,FALSE,"CFT"}</definedName>
    <definedName name="_wc21" localSheetId="8" hidden="1">{"Summ CFT",#N/A,FALSE,"CFT";"Full CFT",#N/A,FALSE,"CFT"}</definedName>
    <definedName name="_wc21" localSheetId="9" hidden="1">{"Summ CFT",#N/A,FALSE,"CFT";"Full CFT",#N/A,FALSE,"CFT"}</definedName>
    <definedName name="_wc21" localSheetId="19" hidden="1">{"Summ CFT",#N/A,FALSE,"CFT";"Full CFT",#N/A,FALSE,"CFT"}</definedName>
    <definedName name="_wc21" localSheetId="20" hidden="1">{"Summ CFT",#N/A,FALSE,"CFT";"Full CFT",#N/A,FALSE,"CFT"}</definedName>
    <definedName name="_wc21" localSheetId="21" hidden="1">{"Summ CFT",#N/A,FALSE,"CFT";"Full CFT",#N/A,FALSE,"CFT"}</definedName>
    <definedName name="_wc21" localSheetId="14" hidden="1">{"Summ CFT",#N/A,FALSE,"CFT";"Full CFT",#N/A,FALSE,"CFT"}</definedName>
    <definedName name="_wc21" localSheetId="15" hidden="1">{"Summ CFT",#N/A,FALSE,"CFT";"Full CFT",#N/A,FALSE,"CFT"}</definedName>
    <definedName name="_wc21" localSheetId="23" hidden="1">{"Summ CFT",#N/A,FALSE,"CFT";"Full CFT",#N/A,FALSE,"CFT"}</definedName>
    <definedName name="_wc21" localSheetId="22" hidden="1">{"Summ CFT",#N/A,FALSE,"CFT";"Full CFT",#N/A,FALSE,"CFT"}</definedName>
    <definedName name="_wc21" hidden="1">{"Summ CFT",#N/A,FALSE,"CFT";"Full CFT",#N/A,FALSE,"CFT"}</definedName>
    <definedName name="_xlfn.IFERROR" hidden="1">#NAME?</definedName>
    <definedName name="j11111111" localSheetId="9" hidden="1">{"Summ CFT",#N/A,FALSE,"CFT";"Full CFT",#N/A,FALSE,"CFT"}</definedName>
    <definedName name="j11111111" localSheetId="22" hidden="1">{"Summ CFT",#N/A,FALSE,"CFT";"Full CFT",#N/A,FALSE,"CFT"}</definedName>
    <definedName name="j11111111" hidden="1">{"Summ CFT",#N/A,FALSE,"CFT";"Full CFT",#N/A,FALSE,"CFT"}</definedName>
    <definedName name="_xlnm.Print_Area" localSheetId="10">'第二部分（单页）'!$A$1:$A$27</definedName>
    <definedName name="_xlnm.Print_Area" localSheetId="23">'第三部分'!$A$1:$A$19</definedName>
    <definedName name="_xlnm.Print_Area" localSheetId="0">'第一部分（单页）'!$A$1:$A$17</definedName>
    <definedName name="_xlnm.Print_Titles" localSheetId="25">'D1街道办一般预算收入表 '!$1:$3</definedName>
    <definedName name="_xlnm.Print_Titles" localSheetId="26">'D2街道办一般预算支出表 '!$1:$3</definedName>
    <definedName name="_xlnm.Print_Titles" localSheetId="27">'D3街道办基金收入表'!$1:$3</definedName>
    <definedName name="_xlnm.Print_Titles" localSheetId="28">'D3街道办基金支出表'!$1:$3</definedName>
    <definedName name="_xlnm.Print_Titles" localSheetId="14">'D3区级支出细化'!$2:$4</definedName>
    <definedName name="_xlnm.Print_Titles" localSheetId="15">'D4区级支出经济分类'!$1:$4</definedName>
    <definedName name="_xlnm.Print_Titles" hidden="1">#N/A</definedName>
    <definedName name="wrn.Cash._.Flow._.Trackers." localSheetId="7" hidden="1">{"Summ CFT",#N/A,FALSE,"CFT";"Full CFT",#N/A,FALSE,"CFT"}</definedName>
    <definedName name="wrn.Cash._.Flow._.Trackers." localSheetId="8" hidden="1">{"Summ CFT",#N/A,FALSE,"CFT";"Full CFT",#N/A,FALSE,"CFT"}</definedName>
    <definedName name="wrn.Cash._.Flow._.Trackers." localSheetId="9" hidden="1">{"Summ CFT",#N/A,FALSE,"CFT";"Full CFT",#N/A,FALSE,"CFT"}</definedName>
    <definedName name="wrn.Cash._.Flow._.Trackers." localSheetId="19" hidden="1">{"Summ CFT",#N/A,FALSE,"CFT";"Full CFT",#N/A,FALSE,"CFT"}</definedName>
    <definedName name="wrn.Cash._.Flow._.Trackers." localSheetId="20" hidden="1">{"Summ CFT",#N/A,FALSE,"CFT";"Full CFT",#N/A,FALSE,"CFT"}</definedName>
    <definedName name="wrn.Cash._.Flow._.Trackers." localSheetId="21" hidden="1">{"Summ CFT",#N/A,FALSE,"CFT";"Full CFT",#N/A,FALSE,"CFT"}</definedName>
    <definedName name="wrn.Cash._.Flow._.Trackers." localSheetId="14" hidden="1">{"Summ CFT",#N/A,FALSE,"CFT";"Full CFT",#N/A,FALSE,"CFT"}</definedName>
    <definedName name="wrn.Cash._.Flow._.Trackers." localSheetId="15" hidden="1">{"Summ CFT",#N/A,FALSE,"CFT";"Full CFT",#N/A,FALSE,"CFT"}</definedName>
    <definedName name="wrn.Cash._.Flow._.Trackers." localSheetId="23" hidden="1">{"Summ CFT",#N/A,FALSE,"CFT";"Full CFT",#N/A,FALSE,"CFT"}</definedName>
    <definedName name="wrn.Cash._.Flow._.Trackers." localSheetId="22" hidden="1">{"Summ CFT",#N/A,FALSE,"CFT";"Full CFT",#N/A,FALSE,"CFT"}</definedName>
    <definedName name="wrn.Cash._.Flow._.Trackers." hidden="1">{"Summ CFT",#N/A,FALSE,"CFT";"Full CFT",#N/A,FALSE,"CFT"}</definedName>
    <definedName name="wrn.Full._.Package._.Print." localSheetId="7" hidden="1">{#N/A,"429k Vol",FALSE,"Estimate Summary";#N/A,"750k Vol",FALSE,"Estimate Summary";#N/A,"1,000k Vol",FALSE,"Estimate Summary";#N/A,"1,250K Vol",FALSE,"Estimate Summary";#N/A,"1500k Vol",FALSE,"Estimate Summary";#N/A,"1750k Vol",FALSE,"Estimate Summary";#N/A,"2,000k Vol",FALSE,"Estimate Summary";#N/A,"2,250k Vol",FALSE,"Estimate Summary";#N/A,"2500K Vol",FALSE,"Estimate Summary";#N/A,"Ramp Up Vol.",FALSE,"Estimate Summary"}</definedName>
    <definedName name="wrn.Full._.Package._.Print." localSheetId="8" hidden="1">{#N/A,"429k Vol",FALSE,"Estimate Summary";#N/A,"750k Vol",FALSE,"Estimate Summary";#N/A,"1,000k Vol",FALSE,"Estimate Summary";#N/A,"1,250K Vol",FALSE,"Estimate Summary";#N/A,"1500k Vol",FALSE,"Estimate Summary";#N/A,"1750k Vol",FALSE,"Estimate Summary";#N/A,"2,000k Vol",FALSE,"Estimate Summary";#N/A,"2,250k Vol",FALSE,"Estimate Summary";#N/A,"2500K Vol",FALSE,"Estimate Summary";#N/A,"Ramp Up Vol.",FALSE,"Estimate Summary"}</definedName>
    <definedName name="wrn.Full._.Package._.Print." localSheetId="9" hidden="1">{#N/A,"429k Vol",FALSE,"Estimate Summary";#N/A,"750k Vol",FALSE,"Estimate Summary";#N/A,"1,000k Vol",FALSE,"Estimate Summary";#N/A,"1,250K Vol",FALSE,"Estimate Summary";#N/A,"1500k Vol",FALSE,"Estimate Summary";#N/A,"1750k Vol",FALSE,"Estimate Summary";#N/A,"2,000k Vol",FALSE,"Estimate Summary";#N/A,"2,250k Vol",FALSE,"Estimate Summary";#N/A,"2500K Vol",FALSE,"Estimate Summary";#N/A,"Ramp Up Vol.",FALSE,"Estimate Summary"}</definedName>
    <definedName name="wrn.Full._.Package._.Print." localSheetId="19" hidden="1">{#N/A,"429k Vol",FALSE,"Estimate Summary";#N/A,"750k Vol",FALSE,"Estimate Summary";#N/A,"1,000k Vol",FALSE,"Estimate Summary";#N/A,"1,250K Vol",FALSE,"Estimate Summary";#N/A,"1500k Vol",FALSE,"Estimate Summary";#N/A,"1750k Vol",FALSE,"Estimate Summary";#N/A,"2,000k Vol",FALSE,"Estimate Summary";#N/A,"2,250k Vol",FALSE,"Estimate Summary";#N/A,"2500K Vol",FALSE,"Estimate Summary";#N/A,"Ramp Up Vol.",FALSE,"Estimate Summary"}</definedName>
    <definedName name="wrn.Full._.Package._.Print." localSheetId="20" hidden="1">{#N/A,"429k Vol",FALSE,"Estimate Summary";#N/A,"750k Vol",FALSE,"Estimate Summary";#N/A,"1,000k Vol",FALSE,"Estimate Summary";#N/A,"1,250K Vol",FALSE,"Estimate Summary";#N/A,"1500k Vol",FALSE,"Estimate Summary";#N/A,"1750k Vol",FALSE,"Estimate Summary";#N/A,"2,000k Vol",FALSE,"Estimate Summary";#N/A,"2,250k Vol",FALSE,"Estimate Summary";#N/A,"2500K Vol",FALSE,"Estimate Summary";#N/A,"Ramp Up Vol.",FALSE,"Estimate Summary"}</definedName>
    <definedName name="wrn.Full._.Package._.Print." localSheetId="21" hidden="1">{#N/A,"429k Vol",FALSE,"Estimate Summary";#N/A,"750k Vol",FALSE,"Estimate Summary";#N/A,"1,000k Vol",FALSE,"Estimate Summary";#N/A,"1,250K Vol",FALSE,"Estimate Summary";#N/A,"1500k Vol",FALSE,"Estimate Summary";#N/A,"1750k Vol",FALSE,"Estimate Summary";#N/A,"2,000k Vol",FALSE,"Estimate Summary";#N/A,"2,250k Vol",FALSE,"Estimate Summary";#N/A,"2500K Vol",FALSE,"Estimate Summary";#N/A,"Ramp Up Vol.",FALSE,"Estimate Summary"}</definedName>
    <definedName name="wrn.Full._.Package._.Print." localSheetId="14" hidden="1">{#N/A,"429k Vol",FALSE,"Estimate Summary";#N/A,"750k Vol",FALSE,"Estimate Summary";#N/A,"1,000k Vol",FALSE,"Estimate Summary";#N/A,"1,250K Vol",FALSE,"Estimate Summary";#N/A,"1500k Vol",FALSE,"Estimate Summary";#N/A,"1750k Vol",FALSE,"Estimate Summary";#N/A,"2,000k Vol",FALSE,"Estimate Summary";#N/A,"2,250k Vol",FALSE,"Estimate Summary";#N/A,"2500K Vol",FALSE,"Estimate Summary";#N/A,"Ramp Up Vol.",FALSE,"Estimate Summary"}</definedName>
    <definedName name="wrn.Full._.Package._.Print." localSheetId="15" hidden="1">{#N/A,"429k Vol",FALSE,"Estimate Summary";#N/A,"750k Vol",FALSE,"Estimate Summary";#N/A,"1,000k Vol",FALSE,"Estimate Summary";#N/A,"1,250K Vol",FALSE,"Estimate Summary";#N/A,"1500k Vol",FALSE,"Estimate Summary";#N/A,"1750k Vol",FALSE,"Estimate Summary";#N/A,"2,000k Vol",FALSE,"Estimate Summary";#N/A,"2,250k Vol",FALSE,"Estimate Summary";#N/A,"2500K Vol",FALSE,"Estimate Summary";#N/A,"Ramp Up Vol.",FALSE,"Estimate Summary"}</definedName>
    <definedName name="wrn.Full._.Package._.Print." localSheetId="23" hidden="1">{#N/A,"429k Vol",FALSE,"Estimate Summary";#N/A,"750k Vol",FALSE,"Estimate Summary";#N/A,"1,000k Vol",FALSE,"Estimate Summary";#N/A,"1,250K Vol",FALSE,"Estimate Summary";#N/A,"1500k Vol",FALSE,"Estimate Summary";#N/A,"1750k Vol",FALSE,"Estimate Summary";#N/A,"2,000k Vol",FALSE,"Estimate Summary";#N/A,"2,250k Vol",FALSE,"Estimate Summary";#N/A,"2500K Vol",FALSE,"Estimate Summary";#N/A,"Ramp Up Vol.",FALSE,"Estimate Summary"}</definedName>
    <definedName name="wrn.Full._.Package._.Print." localSheetId="22" hidden="1">{#N/A,"429k Vol",FALSE,"Estimate Summary";#N/A,"750k Vol",FALSE,"Estimate Summary";#N/A,"1,000k Vol",FALSE,"Estimate Summary";#N/A,"1,250K Vol",FALSE,"Estimate Summary";#N/A,"1500k Vol",FALSE,"Estimate Summary";#N/A,"1750k Vol",FALSE,"Estimate Summary";#N/A,"2,000k Vol",FALSE,"Estimate Summary";#N/A,"2,250k Vol",FALSE,"Estimate Summary";#N/A,"2500K Vol",FALSE,"Estimate Summary";#N/A,"Ramp Up Vol.",FALSE,"Estimate Summary"}</definedName>
    <definedName name="wrn.Full._.Package._.Print." hidden="1">{#N/A,"429k Vol",FALSE,"Estimate Summary";#N/A,"750k Vol",FALSE,"Estimate Summary";#N/A,"1,000k Vol",FALSE,"Estimate Summary";#N/A,"1,250K Vol",FALSE,"Estimate Summary";#N/A,"1500k Vol",FALSE,"Estimate Summary";#N/A,"1750k Vol",FALSE,"Estimate Summary";#N/A,"2,000k Vol",FALSE,"Estimate Summary";#N/A,"2,250k Vol",FALSE,"Estimate Summary";#N/A,"2500K Vol",FALSE,"Estimate Summary";#N/A,"Ramp Up Vol.",FALSE,"Estimate Summary"}</definedName>
    <definedName name="地区名称" localSheetId="6">#REF!</definedName>
    <definedName name="地区名称" localSheetId="18">#REF!</definedName>
    <definedName name="地区名称">#REF!</definedName>
  </definedNames>
  <calcPr fullCalcOnLoad="1"/>
</workbook>
</file>

<file path=xl/sharedStrings.xml><?xml version="1.0" encoding="utf-8"?>
<sst xmlns="http://schemas.openxmlformats.org/spreadsheetml/2006/main" count="1529" uniqueCount="877">
  <si>
    <t>第一部分</t>
  </si>
  <si>
    <r>
      <t>表</t>
    </r>
    <r>
      <rPr>
        <sz val="12"/>
        <rFont val="Times New Roman"/>
        <family val="1"/>
      </rPr>
      <t>1</t>
    </r>
  </si>
  <si>
    <t>单位：万元</t>
  </si>
  <si>
    <t>项       目</t>
  </si>
  <si>
    <t>2016年决算数</t>
  </si>
  <si>
    <t>金额</t>
  </si>
  <si>
    <t>占预算%</t>
  </si>
  <si>
    <t>比上年增长%</t>
  </si>
  <si>
    <t>一、税收收入</t>
  </si>
  <si>
    <t xml:space="preserve">  土地增值税</t>
  </si>
  <si>
    <t xml:space="preserve">  车船税 </t>
  </si>
  <si>
    <t xml:space="preserve">  耕地占用税</t>
  </si>
  <si>
    <r>
      <rPr>
        <b/>
        <sz val="10"/>
        <rFont val="仿宋_GB2312"/>
        <family val="3"/>
      </rPr>
      <t>本年收入合计</t>
    </r>
  </si>
  <si>
    <t>三、债务收入</t>
  </si>
  <si>
    <t>四、转移性收入</t>
  </si>
  <si>
    <t xml:space="preserve">  调入预算稳定调节基金</t>
  </si>
  <si>
    <t>收入总计</t>
  </si>
  <si>
    <r>
      <t>表</t>
    </r>
    <r>
      <rPr>
        <sz val="12"/>
        <rFont val="Times New Roman"/>
        <family val="1"/>
      </rPr>
      <t>2</t>
    </r>
  </si>
  <si>
    <t>一、一般公共服务支出</t>
  </si>
  <si>
    <t>二、国防支出</t>
  </si>
  <si>
    <t>三、公共安全支出</t>
  </si>
  <si>
    <t>四、教育支出</t>
  </si>
  <si>
    <t>五、科学技术支出</t>
  </si>
  <si>
    <t>六、文化体育与传媒支出</t>
  </si>
  <si>
    <t>七、社会保障和就业支出</t>
  </si>
  <si>
    <t>八、医疗卫生与计划生育支出</t>
  </si>
  <si>
    <t>九、节能环保支出</t>
  </si>
  <si>
    <t>十、城乡社区支出</t>
  </si>
  <si>
    <t>十一、农林水支出</t>
  </si>
  <si>
    <t>十二、交通运输支出</t>
  </si>
  <si>
    <t>十三、资源勘探电力信息等支出</t>
  </si>
  <si>
    <r>
      <rPr>
        <b/>
        <sz val="10"/>
        <rFont val="仿宋_GB2312"/>
        <family val="3"/>
      </rPr>
      <t>本年支出合计</t>
    </r>
  </si>
  <si>
    <t>转移性支出</t>
  </si>
  <si>
    <t>支出总计</t>
  </si>
  <si>
    <r>
      <t>表</t>
    </r>
    <r>
      <rPr>
        <sz val="12"/>
        <rFont val="Times New Roman"/>
        <family val="1"/>
      </rPr>
      <t>3</t>
    </r>
  </si>
  <si>
    <t>项      目</t>
  </si>
  <si>
    <t>一、散装水泥专项资金收入</t>
  </si>
  <si>
    <t>二、新型墙体材料专项基金收入</t>
  </si>
  <si>
    <t>三、政府住房基金收入</t>
  </si>
  <si>
    <t>四、国有土地收益基金收入</t>
  </si>
  <si>
    <t>五、农业土地开发资金收入</t>
  </si>
  <si>
    <t>六、国有土地使用权出让收入</t>
  </si>
  <si>
    <t>七、彩票公益金收入</t>
  </si>
  <si>
    <t>八、城市基础设施配套费</t>
  </si>
  <si>
    <t>九、水土保持补偿费收入</t>
  </si>
  <si>
    <t>十、污水处理费收入</t>
  </si>
  <si>
    <t>十一、其他政府性基金收入</t>
  </si>
  <si>
    <t>本年基金收入合计</t>
  </si>
  <si>
    <t>转移性收入</t>
  </si>
  <si>
    <r>
      <t xml:space="preserve">  </t>
    </r>
    <r>
      <rPr>
        <sz val="10"/>
        <rFont val="仿宋_GB2312"/>
        <family val="3"/>
      </rPr>
      <t>上级补助收入</t>
    </r>
  </si>
  <si>
    <r>
      <t xml:space="preserve">  </t>
    </r>
    <r>
      <rPr>
        <sz val="10"/>
        <rFont val="仿宋_GB2312"/>
        <family val="3"/>
      </rPr>
      <t>上年结转及结余收入</t>
    </r>
  </si>
  <si>
    <r>
      <t>表</t>
    </r>
    <r>
      <rPr>
        <sz val="12"/>
        <rFont val="Times New Roman"/>
        <family val="1"/>
      </rPr>
      <t>4</t>
    </r>
  </si>
  <si>
    <t xml:space="preserve">  大中型水库移民后期扶持基金支出</t>
  </si>
  <si>
    <t xml:space="preserve">  国有土地使用权出让收入及对应专项债务收入安排的支出</t>
  </si>
  <si>
    <t xml:space="preserve">  国有土地收益基金及对应专项债务收入安排的支出</t>
  </si>
  <si>
    <t xml:space="preserve">  农业土地开发资金及对应专项债务收入安排的支出</t>
  </si>
  <si>
    <t xml:space="preserve">  新增建设用地土地有偿使用费及对应专项债务收入安排的支出</t>
  </si>
  <si>
    <t xml:space="preserve">  城市基础设施配套费及对应专项债务收入安排的支出</t>
  </si>
  <si>
    <t xml:space="preserve">  污水处理费及对应专项债务收入安排的支出</t>
  </si>
  <si>
    <t xml:space="preserve">  其他城乡社区支出</t>
  </si>
  <si>
    <t xml:space="preserve">  新型墙体材料专项基金及对应专项债务收入安排的支出</t>
  </si>
  <si>
    <r>
      <rPr>
        <b/>
        <sz val="10"/>
        <rFont val="仿宋_GB2312"/>
        <family val="3"/>
      </rPr>
      <t>本年基金支出合计</t>
    </r>
  </si>
  <si>
    <t xml:space="preserve"> 债务还本支出</t>
  </si>
  <si>
    <r>
      <t xml:space="preserve">    </t>
    </r>
    <r>
      <rPr>
        <b/>
        <sz val="10"/>
        <rFont val="仿宋_GB2312"/>
        <family val="3"/>
      </rPr>
      <t>支出总计</t>
    </r>
  </si>
  <si>
    <r>
      <t>表</t>
    </r>
    <r>
      <rPr>
        <sz val="12"/>
        <rFont val="Times New Roman"/>
        <family val="1"/>
      </rPr>
      <t>5</t>
    </r>
  </si>
  <si>
    <t>收入项目</t>
  </si>
  <si>
    <t>支出项目</t>
  </si>
  <si>
    <t>一、企业利润上缴收入</t>
  </si>
  <si>
    <t>一、扶持企业发展</t>
  </si>
  <si>
    <t>二、股利、股息收入</t>
  </si>
  <si>
    <t>三、产权转让收入</t>
  </si>
  <si>
    <t>四、清算收入</t>
  </si>
  <si>
    <t>五、其他国有资本经营收入</t>
  </si>
  <si>
    <t>表6</t>
  </si>
  <si>
    <t>项   目</t>
  </si>
  <si>
    <t>当年结余</t>
  </si>
  <si>
    <t>比上年
增长%</t>
  </si>
  <si>
    <r>
      <t>合</t>
    </r>
    <r>
      <rPr>
        <b/>
        <sz val="10"/>
        <color indexed="8"/>
        <rFont val="Times New Roman"/>
        <family val="1"/>
      </rPr>
      <t xml:space="preserve">     </t>
    </r>
    <r>
      <rPr>
        <b/>
        <sz val="10"/>
        <color indexed="8"/>
        <rFont val="仿宋_GB2312"/>
        <family val="3"/>
      </rPr>
      <t>计</t>
    </r>
  </si>
  <si>
    <t>一、基本养老保险基金</t>
  </si>
  <si>
    <t xml:space="preserve">    企业职工基本养老保险基金</t>
  </si>
  <si>
    <t xml:space="preserve">    机关事业单位基本养老保险基金</t>
  </si>
  <si>
    <t>二、居民养老保险基金</t>
  </si>
  <si>
    <t xml:space="preserve">    城乡居民基本养老保险基金</t>
  </si>
  <si>
    <t xml:space="preserve">    失业保险基金</t>
  </si>
  <si>
    <t>表7</t>
  </si>
  <si>
    <t>单位:万元</t>
  </si>
  <si>
    <t>收入科目</t>
  </si>
  <si>
    <t>2015年
决算数</t>
  </si>
  <si>
    <t>2016年
决算数</t>
  </si>
  <si>
    <t>支出科目</t>
  </si>
  <si>
    <t>一、行政事业性收费收入
(教育收费)</t>
  </si>
  <si>
    <t>二、其他收入</t>
  </si>
  <si>
    <t>二、公共安全支出</t>
  </si>
  <si>
    <t>三、教育支出</t>
  </si>
  <si>
    <t>四、科学技术支出</t>
  </si>
  <si>
    <t>五、文化体育与传媒支出</t>
  </si>
  <si>
    <t>六、社会保障和就业支出</t>
  </si>
  <si>
    <t>七、医疗卫生与计划生育支出</t>
  </si>
  <si>
    <t>八、城乡社区支出</t>
  </si>
  <si>
    <t>九、农林水支出</t>
  </si>
  <si>
    <t>十、国土海洋气象等支出</t>
  </si>
  <si>
    <t>十一、粮油物资储备支出</t>
  </si>
  <si>
    <t>十二、其他各项支出</t>
  </si>
  <si>
    <t>本年收入合计</t>
  </si>
  <si>
    <t>本年支出合计</t>
  </si>
  <si>
    <t>上年结转及结余收入</t>
  </si>
  <si>
    <t xml:space="preserve">  调出资金</t>
  </si>
  <si>
    <r>
      <rPr>
        <b/>
        <sz val="10"/>
        <rFont val="仿宋_GB2312"/>
        <family val="3"/>
      </rPr>
      <t>收入总计</t>
    </r>
  </si>
  <si>
    <r>
      <rPr>
        <b/>
        <sz val="10"/>
        <rFont val="仿宋_GB2312"/>
        <family val="3"/>
      </rPr>
      <t>支出总计</t>
    </r>
  </si>
  <si>
    <t>第二部分</t>
  </si>
  <si>
    <t>表8</t>
  </si>
  <si>
    <t xml:space="preserve">  车船税</t>
  </si>
  <si>
    <t>决算数</t>
  </si>
  <si>
    <t xml:space="preserve">      中专教育</t>
  </si>
  <si>
    <t xml:space="preserve">      其他职业教育支出</t>
  </si>
  <si>
    <t xml:space="preserve">    成人教育</t>
  </si>
  <si>
    <t xml:space="preserve">    广播电视教育</t>
  </si>
  <si>
    <t xml:space="preserve">    特殊教育</t>
  </si>
  <si>
    <t xml:space="preserve">    进修及培训</t>
  </si>
  <si>
    <t xml:space="preserve">      教师进修</t>
  </si>
  <si>
    <t xml:space="preserve">    教育费附加安排的支出</t>
  </si>
  <si>
    <t xml:space="preserve">      其他教育费附加安排的支出</t>
  </si>
  <si>
    <t xml:space="preserve">      机构运行</t>
  </si>
  <si>
    <t xml:space="preserve">      其他科学技术普及支出</t>
  </si>
  <si>
    <t xml:space="preserve">    教育管理事务</t>
  </si>
  <si>
    <t xml:space="preserve">    科技重大专项</t>
  </si>
  <si>
    <t xml:space="preserve">      行政运行</t>
  </si>
  <si>
    <t xml:space="preserve">      科技重大专项</t>
  </si>
  <si>
    <t xml:space="preserve">      一般行政管理事务</t>
  </si>
  <si>
    <t xml:space="preserve">      其他教育管理事务支出</t>
  </si>
  <si>
    <t xml:space="preserve">    普通教育</t>
  </si>
  <si>
    <t xml:space="preserve">      学前教育</t>
  </si>
  <si>
    <t xml:space="preserve">      小学教育</t>
  </si>
  <si>
    <t xml:space="preserve">      初中教育</t>
  </si>
  <si>
    <t xml:space="preserve">      高中教育</t>
  </si>
  <si>
    <t xml:space="preserve">    文化</t>
  </si>
  <si>
    <t xml:space="preserve">      其他普通教育支出</t>
  </si>
  <si>
    <t xml:space="preserve">    职业教育</t>
  </si>
  <si>
    <t xml:space="preserve">      图书馆</t>
  </si>
  <si>
    <t xml:space="preserve">      文化活动</t>
  </si>
  <si>
    <t xml:space="preserve">      群众文化</t>
  </si>
  <si>
    <t xml:space="preserve">      文化创作与保护</t>
  </si>
  <si>
    <t xml:space="preserve">    医疗卫生与计划生育管理事务</t>
  </si>
  <si>
    <t xml:space="preserve">      其他文化支出</t>
  </si>
  <si>
    <t xml:space="preserve">    文物</t>
  </si>
  <si>
    <t xml:space="preserve">    公立医院</t>
  </si>
  <si>
    <t xml:space="preserve">      文物保护</t>
  </si>
  <si>
    <t xml:space="preserve">      综合医院</t>
  </si>
  <si>
    <t xml:space="preserve">      博物馆</t>
  </si>
  <si>
    <t xml:space="preserve">    体育</t>
  </si>
  <si>
    <t xml:space="preserve">      体育竞赛</t>
  </si>
  <si>
    <t xml:space="preserve">      体育训练</t>
  </si>
  <si>
    <t xml:space="preserve">      其他公立医院支出</t>
  </si>
  <si>
    <t xml:space="preserve">      体育场馆</t>
  </si>
  <si>
    <t xml:space="preserve">    基层医疗卫生机构</t>
  </si>
  <si>
    <t xml:space="preserve">      城市社区卫生机构</t>
  </si>
  <si>
    <t xml:space="preserve">      乡镇卫生院</t>
  </si>
  <si>
    <t xml:space="preserve">      其他基层医疗卫生机构支出</t>
  </si>
  <si>
    <t xml:space="preserve">    公共卫生</t>
  </si>
  <si>
    <t xml:space="preserve">      疾病预防控制机构</t>
  </si>
  <si>
    <t xml:space="preserve">      电影</t>
  </si>
  <si>
    <t xml:space="preserve">      卫生监督机构</t>
  </si>
  <si>
    <t xml:space="preserve">      基本公共卫生服务</t>
  </si>
  <si>
    <t xml:space="preserve">      重大公共卫生专项</t>
  </si>
  <si>
    <t xml:space="preserve">      宣传文化发展专项支出</t>
  </si>
  <si>
    <t xml:space="preserve">      文化产业发展专项支出</t>
  </si>
  <si>
    <t xml:space="preserve">      事业单位医疗</t>
  </si>
  <si>
    <t xml:space="preserve">    人力资源和社会保障管理事务</t>
  </si>
  <si>
    <t xml:space="preserve">    民政管理事务</t>
  </si>
  <si>
    <t xml:space="preserve">      优抚对象医疗补助</t>
  </si>
  <si>
    <t xml:space="preserve">    行政事业单位离退休</t>
  </si>
  <si>
    <t xml:space="preserve">      城乡医疗救助</t>
  </si>
  <si>
    <t xml:space="preserve">    就业补助</t>
  </si>
  <si>
    <t xml:space="preserve">    计划生育事务</t>
  </si>
  <si>
    <t xml:space="preserve">    抚恤</t>
  </si>
  <si>
    <t xml:space="preserve">      计划生育机构</t>
  </si>
  <si>
    <t xml:space="preserve">    退役安置</t>
  </si>
  <si>
    <t xml:space="preserve">      计划生育服务</t>
  </si>
  <si>
    <t xml:space="preserve">    社会福利</t>
  </si>
  <si>
    <t xml:space="preserve">      其他计划生育事务支出</t>
  </si>
  <si>
    <t xml:space="preserve">    残疾人事业</t>
  </si>
  <si>
    <t xml:space="preserve">    食品和药品监督管理事务</t>
  </si>
  <si>
    <t xml:space="preserve">    红十字事业</t>
  </si>
  <si>
    <t xml:space="preserve">    其他医疗卫生与计划生育支出</t>
  </si>
  <si>
    <t xml:space="preserve">    最低生活保障</t>
  </si>
  <si>
    <t xml:space="preserve">    临时救助</t>
  </si>
  <si>
    <t xml:space="preserve">    环境保护管理事务</t>
  </si>
  <si>
    <t xml:space="preserve">    其他生活救助</t>
  </si>
  <si>
    <t xml:space="preserve">    环境监测与监察</t>
  </si>
  <si>
    <t xml:space="preserve">      其他环境监测与监察支出</t>
  </si>
  <si>
    <t xml:space="preserve">    污染防治</t>
  </si>
  <si>
    <t xml:space="preserve">      大气</t>
  </si>
  <si>
    <t xml:space="preserve">      水体</t>
  </si>
  <si>
    <t xml:space="preserve">      固体废弃物与化学品</t>
  </si>
  <si>
    <t xml:space="preserve">      其他污染防治支出</t>
  </si>
  <si>
    <t xml:space="preserve">    污染减排</t>
  </si>
  <si>
    <t xml:space="preserve">项   目 </t>
  </si>
  <si>
    <t>一、工资福利支出</t>
  </si>
  <si>
    <t xml:space="preserve">  劳务费</t>
  </si>
  <si>
    <t xml:space="preserve">  基本工资</t>
  </si>
  <si>
    <t xml:space="preserve">  委托业务费</t>
  </si>
  <si>
    <t xml:space="preserve">  津贴补贴</t>
  </si>
  <si>
    <t xml:space="preserve">  工会经费</t>
  </si>
  <si>
    <t xml:space="preserve">  奖金</t>
  </si>
  <si>
    <t xml:space="preserve">  福利费</t>
  </si>
  <si>
    <t xml:space="preserve">  社会保障缴费</t>
  </si>
  <si>
    <t xml:space="preserve">  公务用车运行维护费</t>
  </si>
  <si>
    <t xml:space="preserve">  伙食补助费</t>
  </si>
  <si>
    <t xml:space="preserve">  绩效工资</t>
  </si>
  <si>
    <t xml:space="preserve">  其他工资福利支出</t>
  </si>
  <si>
    <t>二、商品和服务支出</t>
  </si>
  <si>
    <t xml:space="preserve">  办公费</t>
  </si>
  <si>
    <t>三、对个人和家庭的补助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</si>
  <si>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</si>
  <si>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</si>
  <si>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</si>
  <si>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</si>
  <si>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生活补助</t>
  </si>
  <si>
    <t xml:space="preserve">  专用材料费</t>
  </si>
  <si>
    <t>四、其他资本性支出</t>
  </si>
  <si>
    <t xml:space="preserve">  被装购置费</t>
  </si>
  <si>
    <t>五、对企事业单位的补贴</t>
  </si>
  <si>
    <t xml:space="preserve">  专用燃料费</t>
  </si>
  <si>
    <t>区级基本支出合计</t>
  </si>
  <si>
    <t>镇办</t>
  </si>
  <si>
    <t>合计</t>
  </si>
  <si>
    <t>税收返还</t>
  </si>
  <si>
    <t>一般性转移支付</t>
  </si>
  <si>
    <t>专项转移支付</t>
  </si>
  <si>
    <t>小计</t>
  </si>
  <si>
    <t>增值税税收返还</t>
  </si>
  <si>
    <t>所得税基数返还</t>
  </si>
  <si>
    <t>成品油价格和税费改革税收返还</t>
  </si>
  <si>
    <t>其他税收返还</t>
  </si>
  <si>
    <t>均衡性转移支付</t>
  </si>
  <si>
    <t>县级基本财力保障机制奖补资金</t>
  </si>
  <si>
    <t>义务教育等转移支付</t>
  </si>
  <si>
    <t>基本养老金和低保等转移支付</t>
  </si>
  <si>
    <t>城乡居民医疗保险等转移支付</t>
  </si>
  <si>
    <t>农村综合改革转移支付</t>
  </si>
  <si>
    <t>产粮大县奖励资金</t>
  </si>
  <si>
    <t>固定数额补助</t>
  </si>
  <si>
    <t>其他一般性转移支付</t>
  </si>
  <si>
    <t>一般公共服务支出</t>
  </si>
  <si>
    <t>国防支出</t>
  </si>
  <si>
    <t>公共安全支出</t>
  </si>
  <si>
    <t>教育支出</t>
  </si>
  <si>
    <t>科学技术支出</t>
  </si>
  <si>
    <t>文化体育与传媒支出</t>
  </si>
  <si>
    <t>社会保障和就业支出</t>
  </si>
  <si>
    <t>医疗卫生与计划生育支出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</si>
  <si>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</si>
  <si>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</si>
  <si>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</si>
  <si>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</si>
  <si>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</si>
  <si>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</si>
  <si>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国土海洋气象等支出</t>
  </si>
  <si>
    <t>住房保障支出</t>
  </si>
  <si>
    <t>粮油物资储备支出</t>
  </si>
  <si>
    <t>其他支出</t>
  </si>
  <si>
    <t>齐都</t>
  </si>
  <si>
    <t>辛店</t>
  </si>
  <si>
    <t>齐陵</t>
  </si>
  <si>
    <t>皇城</t>
  </si>
  <si>
    <t>敬仲</t>
  </si>
  <si>
    <t>朱台</t>
  </si>
  <si>
    <t>凤凰</t>
  </si>
  <si>
    <t>稷下</t>
  </si>
  <si>
    <t>金岭</t>
  </si>
  <si>
    <t>金山</t>
  </si>
  <si>
    <t>雪宫</t>
  </si>
  <si>
    <t>闻韶</t>
  </si>
  <si>
    <t>资源勘探信息等支出</t>
  </si>
  <si>
    <t xml:space="preserve">  物业管理费</t>
  </si>
  <si>
    <t xml:space="preserve">  差旅费</t>
  </si>
  <si>
    <t xml:space="preserve">  因公出国（境）费用</t>
  </si>
  <si>
    <t xml:space="preserve">  维修(护)费</t>
  </si>
  <si>
    <t xml:space="preserve">  租赁费</t>
  </si>
  <si>
    <t xml:space="preserve">  会议费</t>
  </si>
  <si>
    <t xml:space="preserve">  培训费</t>
  </si>
  <si>
    <t xml:space="preserve">  公务接待费</t>
  </si>
  <si>
    <r>
      <t xml:space="preserve">     </t>
    </r>
    <r>
      <rPr>
        <sz val="10"/>
        <rFont val="宋体"/>
        <family val="0"/>
      </rPr>
      <t>电费</t>
    </r>
  </si>
  <si>
    <r>
      <t xml:space="preserve">     </t>
    </r>
    <r>
      <rPr>
        <sz val="10"/>
        <rFont val="宋体"/>
        <family val="0"/>
      </rPr>
      <t>邮电费</t>
    </r>
  </si>
  <si>
    <t xml:space="preserve">  办公取暖支出</t>
  </si>
  <si>
    <t xml:space="preserve">  离退休公用支出</t>
  </si>
  <si>
    <r>
      <t xml:space="preserve">    </t>
    </r>
    <r>
      <rPr>
        <sz val="10"/>
        <rFont val="宋体"/>
        <family val="0"/>
      </rPr>
      <t>其他交通费用</t>
    </r>
  </si>
  <si>
    <r>
      <t xml:space="preserve">  </t>
    </r>
    <r>
      <rPr>
        <sz val="10"/>
        <rFont val="宋体"/>
        <family val="0"/>
      </rPr>
      <t>助学金</t>
    </r>
  </si>
  <si>
    <r>
      <t xml:space="preserve">    </t>
    </r>
    <r>
      <rPr>
        <sz val="10"/>
        <rFont val="宋体"/>
        <family val="0"/>
      </rPr>
      <t>办公设备购置</t>
    </r>
  </si>
  <si>
    <r>
      <t xml:space="preserve">  </t>
    </r>
    <r>
      <rPr>
        <sz val="10"/>
        <rFont val="宋体"/>
        <family val="0"/>
      </rPr>
      <t>奖励金</t>
    </r>
  </si>
  <si>
    <r>
      <t xml:space="preserve">    </t>
    </r>
    <r>
      <rPr>
        <sz val="10"/>
        <rFont val="宋体"/>
        <family val="0"/>
      </rPr>
      <t>其他商品和服务支出</t>
    </r>
  </si>
  <si>
    <r>
      <t xml:space="preserve">  </t>
    </r>
    <r>
      <rPr>
        <sz val="10"/>
        <rFont val="宋体"/>
        <family val="0"/>
      </rPr>
      <t>生产补贴</t>
    </r>
  </si>
  <si>
    <r>
      <t xml:space="preserve">  </t>
    </r>
    <r>
      <rPr>
        <sz val="10"/>
        <rFont val="宋体"/>
        <family val="0"/>
      </rPr>
      <t>住房公积金</t>
    </r>
  </si>
  <si>
    <r>
      <t xml:space="preserve">    </t>
    </r>
    <r>
      <rPr>
        <sz val="10"/>
        <rFont val="宋体"/>
        <family val="0"/>
      </rPr>
      <t>离休费</t>
    </r>
  </si>
  <si>
    <r>
      <t xml:space="preserve">  </t>
    </r>
    <r>
      <rPr>
        <sz val="10"/>
        <rFont val="宋体"/>
        <family val="0"/>
      </rPr>
      <t>购房补贴</t>
    </r>
  </si>
  <si>
    <r>
      <t xml:space="preserve">    </t>
    </r>
    <r>
      <rPr>
        <sz val="10"/>
        <rFont val="宋体"/>
        <family val="0"/>
      </rPr>
      <t>退休费</t>
    </r>
  </si>
  <si>
    <r>
      <t xml:space="preserve">  </t>
    </r>
    <r>
      <rPr>
        <sz val="10"/>
        <rFont val="宋体"/>
        <family val="0"/>
      </rPr>
      <t>采暖补贴</t>
    </r>
  </si>
  <si>
    <r>
      <t xml:space="preserve">    </t>
    </r>
    <r>
      <rPr>
        <sz val="10"/>
        <rFont val="宋体"/>
        <family val="0"/>
      </rPr>
      <t>退职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役</t>
    </r>
    <r>
      <rPr>
        <sz val="10"/>
        <rFont val="Times New Roman"/>
        <family val="1"/>
      </rPr>
      <t>)</t>
    </r>
    <r>
      <rPr>
        <sz val="10"/>
        <rFont val="宋体"/>
        <family val="0"/>
      </rPr>
      <t>费</t>
    </r>
  </si>
  <si>
    <r>
      <t xml:space="preserve">  </t>
    </r>
    <r>
      <rPr>
        <sz val="10"/>
        <rFont val="宋体"/>
        <family val="0"/>
      </rPr>
      <t>物业服务补贴</t>
    </r>
  </si>
  <si>
    <r>
      <t xml:space="preserve">    </t>
    </r>
    <r>
      <rPr>
        <sz val="10"/>
        <rFont val="宋体"/>
        <family val="0"/>
      </rPr>
      <t>抚恤金</t>
    </r>
  </si>
  <si>
    <r>
      <t xml:space="preserve">  </t>
    </r>
    <r>
      <rPr>
        <sz val="10"/>
        <rFont val="宋体"/>
        <family val="0"/>
      </rPr>
      <t>其他对个人和家庭的补助支出</t>
    </r>
  </si>
  <si>
    <t xml:space="preserve">  救济费</t>
  </si>
  <si>
    <t xml:space="preserve">  医疗费</t>
  </si>
  <si>
    <r>
      <rPr>
        <sz val="9"/>
        <rFont val="黑体"/>
        <family val="3"/>
      </rPr>
      <t>项</t>
    </r>
    <r>
      <rPr>
        <sz val="9"/>
        <rFont val="Times New Roman"/>
        <family val="1"/>
      </rPr>
      <t xml:space="preserve">      </t>
    </r>
    <r>
      <rPr>
        <sz val="9"/>
        <rFont val="黑体"/>
        <family val="3"/>
      </rPr>
      <t>目</t>
    </r>
  </si>
  <si>
    <t xml:space="preserve"> 专项债券收入</t>
  </si>
  <si>
    <t>2017年全区财政决算（草案）</t>
  </si>
  <si>
    <t>2016年决算数</t>
  </si>
  <si>
    <t>2017年预算数</t>
  </si>
  <si>
    <t>2017年决算数</t>
  </si>
  <si>
    <t>2016年决算数</t>
  </si>
  <si>
    <t>2017年预算数</t>
  </si>
  <si>
    <t>2017年决算数</t>
  </si>
  <si>
    <t>一、文化体育与传媒支出</t>
  </si>
  <si>
    <t xml:space="preserve">  国家电影事业发展专项资金及对应专项债务收入安排的支出</t>
  </si>
  <si>
    <t>二、社会保障和就业支出</t>
  </si>
  <si>
    <t>三、城乡社区支出</t>
  </si>
  <si>
    <t>四、资源勘探信息等支出</t>
  </si>
  <si>
    <t>五、其他政府性基金支出</t>
  </si>
  <si>
    <t>六、转移性支出</t>
  </si>
  <si>
    <t>2017年收入预算数</t>
  </si>
  <si>
    <t>2017年收入决算数</t>
  </si>
  <si>
    <t>2017年支出预算数</t>
  </si>
  <si>
    <t>2017年支出决算数</t>
  </si>
  <si>
    <t>2017年末滚存结余</t>
  </si>
  <si>
    <t>2016年结余</t>
  </si>
  <si>
    <t>2016年收入数</t>
  </si>
  <si>
    <t>2016年收入数</t>
  </si>
  <si>
    <t>2016年支出数</t>
  </si>
  <si>
    <t>2016年支出数</t>
  </si>
  <si>
    <t>2016年
决算数</t>
  </si>
  <si>
    <t>2017年
决算数</t>
  </si>
  <si>
    <t>2016年政府债务限额</t>
  </si>
  <si>
    <t>2017年新增债务限额</t>
  </si>
  <si>
    <t>2017年政府债务限额</t>
  </si>
  <si>
    <t>2017年政府债务余额</t>
  </si>
  <si>
    <t>一般债务</t>
  </si>
  <si>
    <t>专项债务</t>
  </si>
  <si>
    <t>2017年市下达债券额度
合计</t>
  </si>
  <si>
    <t>其中：一般债券额度</t>
  </si>
  <si>
    <t>专项债券额度</t>
  </si>
  <si>
    <t>新增债券</t>
  </si>
  <si>
    <t>置换债券</t>
  </si>
  <si>
    <t>2017年预算数</t>
  </si>
  <si>
    <t>2017年决算数</t>
  </si>
  <si>
    <t xml:space="preserve">  下级上解收入</t>
  </si>
  <si>
    <t>2016年决算数</t>
  </si>
  <si>
    <t>备注：2017年预算数是指经区人大常委会审议通过的预算调整汇总数</t>
  </si>
  <si>
    <t xml:space="preserve"> 1、项目资本金支出</t>
  </si>
  <si>
    <t>2017年收入执行数</t>
  </si>
  <si>
    <t>2017年支出执行数</t>
  </si>
  <si>
    <t>2016年结余</t>
  </si>
  <si>
    <t>备注：1、2017年预算数是指经区人大常委会审议通过的预算调整汇总数
      2、2017年市级统编工伤保险、生育保险预算，区级无收支预算</t>
  </si>
  <si>
    <t>2017年
执行数</t>
  </si>
  <si>
    <t xml:space="preserve">  一般公共服务支出</t>
  </si>
  <si>
    <t xml:space="preserve">    人大事务</t>
  </si>
  <si>
    <t xml:space="preserve">      机关服务</t>
  </si>
  <si>
    <t xml:space="preserve">      人大会议</t>
  </si>
  <si>
    <t xml:space="preserve">      人大监督</t>
  </si>
  <si>
    <t xml:space="preserve">      人大代表履职能力提升</t>
  </si>
  <si>
    <t xml:space="preserve">      代表工作</t>
  </si>
  <si>
    <t xml:space="preserve">      事业运行</t>
  </si>
  <si>
    <t xml:space="preserve">    政协事务</t>
  </si>
  <si>
    <t xml:space="preserve">      政协会议</t>
  </si>
  <si>
    <t xml:space="preserve">      委员视察</t>
  </si>
  <si>
    <t xml:space="preserve">      其他政协事务支出</t>
  </si>
  <si>
    <t xml:space="preserve">    政府办公厅(室)及相关机构事务</t>
  </si>
  <si>
    <t xml:space="preserve">      政务公开审批</t>
  </si>
  <si>
    <t xml:space="preserve">      法制建设</t>
  </si>
  <si>
    <t xml:space="preserve">      其他政府办公厅(室)及相关机构事务支出</t>
  </si>
  <si>
    <t xml:space="preserve">    发展与改革事务</t>
  </si>
  <si>
    <t xml:space="preserve">      日常经济运行调节</t>
  </si>
  <si>
    <t xml:space="preserve">      社会事业发展规划</t>
  </si>
  <si>
    <t xml:space="preserve">      经济体制改革研究</t>
  </si>
  <si>
    <t xml:space="preserve">      物价管理</t>
  </si>
  <si>
    <t xml:space="preserve">      其他发展与改革事务支出</t>
  </si>
  <si>
    <t xml:space="preserve">    统计信息事务</t>
  </si>
  <si>
    <t xml:space="preserve">      统计管理</t>
  </si>
  <si>
    <t xml:space="preserve">      专项普查活动</t>
  </si>
  <si>
    <t xml:space="preserve">      统计抽样调查</t>
  </si>
  <si>
    <t xml:space="preserve">    财政事务</t>
  </si>
  <si>
    <t xml:space="preserve">      财政国库业务</t>
  </si>
  <si>
    <t xml:space="preserve">      财政监察</t>
  </si>
  <si>
    <t xml:space="preserve">      信息化建设</t>
  </si>
  <si>
    <t xml:space="preserve">      其他财政事务支出</t>
  </si>
  <si>
    <t xml:space="preserve">    税收事务</t>
  </si>
  <si>
    <t xml:space="preserve">      税务办案</t>
  </si>
  <si>
    <t xml:space="preserve">      税务登记证及发票管理</t>
  </si>
  <si>
    <t xml:space="preserve">      代扣代收代征税款手续费</t>
  </si>
  <si>
    <t xml:space="preserve">      税务宣传</t>
  </si>
  <si>
    <t xml:space="preserve">    审计事务</t>
  </si>
  <si>
    <t xml:space="preserve">    人力资源事务</t>
  </si>
  <si>
    <t xml:space="preserve">    纪检监察事务</t>
  </si>
  <si>
    <t xml:space="preserve">      大案要案查处</t>
  </si>
  <si>
    <t xml:space="preserve">      派驻派出机构</t>
  </si>
  <si>
    <t xml:space="preserve">      其他纪检监察事务支出</t>
  </si>
  <si>
    <t xml:space="preserve">    商贸事务</t>
  </si>
  <si>
    <t xml:space="preserve">      招商引资</t>
  </si>
  <si>
    <t xml:space="preserve">      其他商贸事务支出</t>
  </si>
  <si>
    <t xml:space="preserve">    知识产权事务</t>
  </si>
  <si>
    <t xml:space="preserve">      专利试点和产业化推进</t>
  </si>
  <si>
    <t xml:space="preserve">    工商行政管理事务</t>
  </si>
  <si>
    <t xml:space="preserve">      工商行政管理专项</t>
  </si>
  <si>
    <t xml:space="preserve">      执法办案专项</t>
  </si>
  <si>
    <t xml:space="preserve">      消费者权益保护</t>
  </si>
  <si>
    <t xml:space="preserve">    质量技术监督与检验检疫事务</t>
  </si>
  <si>
    <t xml:space="preserve">      质量技术监督行政执法及业务管理</t>
  </si>
  <si>
    <t xml:space="preserve">    民族事务</t>
  </si>
  <si>
    <t xml:space="preserve">      民族工作专项</t>
  </si>
  <si>
    <t xml:space="preserve">      其他民族事务支出</t>
  </si>
  <si>
    <t xml:space="preserve">    宗教事务</t>
  </si>
  <si>
    <t xml:space="preserve">      宗教工作专项</t>
  </si>
  <si>
    <t xml:space="preserve">    档案事务</t>
  </si>
  <si>
    <t xml:space="preserve">      档案馆</t>
  </si>
  <si>
    <t xml:space="preserve">      其他档案事务支出</t>
  </si>
  <si>
    <t xml:space="preserve">    民主党派及工商联事务</t>
  </si>
  <si>
    <t xml:space="preserve">      其他民主党派及工商联事务支出</t>
  </si>
  <si>
    <t xml:space="preserve">    群众团体事务</t>
  </si>
  <si>
    <t xml:space="preserve">      其他群众团体事务支出</t>
  </si>
  <si>
    <t xml:space="preserve">    党委办公厅(室)及相关机构事务</t>
  </si>
  <si>
    <t xml:space="preserve">    组织事务</t>
  </si>
  <si>
    <t xml:space="preserve">      其他组织事务支出</t>
  </si>
  <si>
    <t xml:space="preserve">    宣传事务</t>
  </si>
  <si>
    <t xml:space="preserve">      其他宣传事务支出</t>
  </si>
  <si>
    <t xml:space="preserve">    统战事务</t>
  </si>
  <si>
    <t xml:space="preserve">    其他共产党事务支出</t>
  </si>
  <si>
    <t xml:space="preserve">      其他共产党事务支出</t>
  </si>
  <si>
    <t xml:space="preserve">    其他一般公共服务支出(款)</t>
  </si>
  <si>
    <t xml:space="preserve">      其他一般公共服务支出(项)</t>
  </si>
  <si>
    <t xml:space="preserve">  公共安全支出</t>
  </si>
  <si>
    <t xml:space="preserve">    武装警察</t>
  </si>
  <si>
    <t xml:space="preserve">      消防</t>
  </si>
  <si>
    <t xml:space="preserve">    公安</t>
  </si>
  <si>
    <t xml:space="preserve">      治安管理</t>
  </si>
  <si>
    <t xml:space="preserve">      经济犯罪侦查</t>
  </si>
  <si>
    <t xml:space="preserve">      禁毒管理</t>
  </si>
  <si>
    <t xml:space="preserve">      道路交通管理</t>
  </si>
  <si>
    <t xml:space="preserve">      拘押收教场所管理</t>
  </si>
  <si>
    <t xml:space="preserve">      其他公安支出</t>
  </si>
  <si>
    <t xml:space="preserve">    检察</t>
  </si>
  <si>
    <t xml:space="preserve">      查办和预防职务犯罪</t>
  </si>
  <si>
    <t xml:space="preserve">      公诉和审判监督</t>
  </si>
  <si>
    <t xml:space="preserve">      侦查监督</t>
  </si>
  <si>
    <t xml:space="preserve">      执行监督</t>
  </si>
  <si>
    <t xml:space="preserve">      控告申诉</t>
  </si>
  <si>
    <t xml:space="preserve">    法院</t>
  </si>
  <si>
    <t xml:space="preserve">      案件审判</t>
  </si>
  <si>
    <t xml:space="preserve">      “两庭”建设</t>
  </si>
  <si>
    <t xml:space="preserve">      其他法院支出</t>
  </si>
  <si>
    <t xml:space="preserve">    司法</t>
  </si>
  <si>
    <t xml:space="preserve">      基层司法业务</t>
  </si>
  <si>
    <t xml:space="preserve">      普法宣传</t>
  </si>
  <si>
    <t xml:space="preserve">      律师公证管理</t>
  </si>
  <si>
    <t xml:space="preserve">      法律援助</t>
  </si>
  <si>
    <t xml:space="preserve">      社区矫正</t>
  </si>
  <si>
    <t xml:space="preserve">    其他公共安全支出(款)</t>
  </si>
  <si>
    <t xml:space="preserve">      其他公共安全支出(项)</t>
  </si>
  <si>
    <t xml:space="preserve">  教育支出</t>
  </si>
  <si>
    <t xml:space="preserve">      高等职业教育</t>
  </si>
  <si>
    <t xml:space="preserve">      其他成人教育支出</t>
  </si>
  <si>
    <t xml:space="preserve">      其他广播电视教育支出</t>
  </si>
  <si>
    <t xml:space="preserve">      特殊学校教育</t>
  </si>
  <si>
    <t xml:space="preserve">      干部教育</t>
  </si>
  <si>
    <t xml:space="preserve">      城市中小学校舍建设</t>
  </si>
  <si>
    <t xml:space="preserve">      城市中小学教学设施</t>
  </si>
  <si>
    <t xml:space="preserve">      中等职业学校教学设施</t>
  </si>
  <si>
    <t xml:space="preserve">    其他教育支出(款)</t>
  </si>
  <si>
    <t xml:space="preserve">      其他教育支出(项)</t>
  </si>
  <si>
    <t xml:space="preserve">  科学技术支出</t>
  </si>
  <si>
    <t xml:space="preserve">    科学技术管理事务</t>
  </si>
  <si>
    <t xml:space="preserve">      其他科学技术管理事务支出</t>
  </si>
  <si>
    <t xml:space="preserve">    技术研究与开发</t>
  </si>
  <si>
    <t xml:space="preserve">      科技成果转化与扩散</t>
  </si>
  <si>
    <t xml:space="preserve">      其他技术研究与开发支出</t>
  </si>
  <si>
    <t xml:space="preserve">    科学技术普及</t>
  </si>
  <si>
    <t xml:space="preserve">      科普活动</t>
  </si>
  <si>
    <t xml:space="preserve">    科技交流与合作</t>
  </si>
  <si>
    <t xml:space="preserve">      其他科技交流与合作支出</t>
  </si>
  <si>
    <t xml:space="preserve">  文化体育与传媒支出</t>
  </si>
  <si>
    <t xml:space="preserve">      文化市场管理</t>
  </si>
  <si>
    <t xml:space="preserve">      其他文物支出</t>
  </si>
  <si>
    <t xml:space="preserve">      群众体育</t>
  </si>
  <si>
    <t xml:space="preserve">    新闻出版广播影视</t>
  </si>
  <si>
    <t xml:space="preserve">      其他新闻出版广播影视支出</t>
  </si>
  <si>
    <t xml:space="preserve">    其他文化体育与传媒支出(款)</t>
  </si>
  <si>
    <t xml:space="preserve">      其他文化体育与传媒支出(项)</t>
  </si>
  <si>
    <t xml:space="preserve">  社会保障和就业支出</t>
  </si>
  <si>
    <t xml:space="preserve">      综合业务管理</t>
  </si>
  <si>
    <t xml:space="preserve">      劳动保障监察</t>
  </si>
  <si>
    <t xml:space="preserve">      就业管理事务</t>
  </si>
  <si>
    <t xml:space="preserve">      社会保险业务管理事务</t>
  </si>
  <si>
    <t xml:space="preserve">      社会保险经办机构</t>
  </si>
  <si>
    <t xml:space="preserve">      劳动人事争议调节仲裁</t>
  </si>
  <si>
    <t xml:space="preserve">      拥军优属</t>
  </si>
  <si>
    <t xml:space="preserve">      老龄事务</t>
  </si>
  <si>
    <t xml:space="preserve">      民间组织管理</t>
  </si>
  <si>
    <t xml:space="preserve">      行政区划和地名管理</t>
  </si>
  <si>
    <t xml:space="preserve">      基层政权和社区建设</t>
  </si>
  <si>
    <t xml:space="preserve">      其他民政管理事务支出</t>
  </si>
  <si>
    <t xml:space="preserve">      归口管理的行政单位离退休</t>
  </si>
  <si>
    <t xml:space="preserve">      事业单位离退休</t>
  </si>
  <si>
    <t xml:space="preserve">      离退休人员管理机构</t>
  </si>
  <si>
    <t xml:space="preserve">      对机关事业单位基本养老保险基金的补助</t>
  </si>
  <si>
    <t xml:space="preserve">      其他行政事业单位离退休支出</t>
  </si>
  <si>
    <t xml:space="preserve">      就业创业服务补贴</t>
  </si>
  <si>
    <t xml:space="preserve">      职业培训补贴</t>
  </si>
  <si>
    <t xml:space="preserve">      社会保险补贴</t>
  </si>
  <si>
    <t xml:space="preserve">      公益性岗位补贴</t>
  </si>
  <si>
    <t xml:space="preserve">      职业技能鉴定补贴</t>
  </si>
  <si>
    <t xml:space="preserve">      高技能人才培养补助</t>
  </si>
  <si>
    <t xml:space="preserve">      其他就业补助支出</t>
  </si>
  <si>
    <t xml:space="preserve">      死亡抚恤</t>
  </si>
  <si>
    <t xml:space="preserve">      伤残抚恤</t>
  </si>
  <si>
    <t xml:space="preserve">      优抚事业单位支出</t>
  </si>
  <si>
    <t xml:space="preserve">      义务兵优待</t>
  </si>
  <si>
    <t xml:space="preserve">      农村籍退役士兵老年生活补助</t>
  </si>
  <si>
    <t xml:space="preserve">      其他优抚支出</t>
  </si>
  <si>
    <t xml:space="preserve">      退伍士兵安置</t>
  </si>
  <si>
    <t xml:space="preserve">      军队移交政府的离退休人员安置</t>
  </si>
  <si>
    <t xml:space="preserve">      军队移交政府离退休干部管理机构</t>
  </si>
  <si>
    <t xml:space="preserve">      儿童福利</t>
  </si>
  <si>
    <t xml:space="preserve">      老年福利</t>
  </si>
  <si>
    <t xml:space="preserve">      殡葬</t>
  </si>
  <si>
    <t xml:space="preserve">      残疾人康复</t>
  </si>
  <si>
    <t xml:space="preserve">      残疾人就业和扶贫</t>
  </si>
  <si>
    <t xml:space="preserve">      残疾人生活和护理补贴</t>
  </si>
  <si>
    <t xml:space="preserve">      其他残疾人事业支出</t>
  </si>
  <si>
    <t xml:space="preserve">      其他红十字事业支出</t>
  </si>
  <si>
    <t xml:space="preserve">      城市最低生活保障金支出</t>
  </si>
  <si>
    <t xml:space="preserve">      农村最低生活保障金支出</t>
  </si>
  <si>
    <t xml:space="preserve">      临时救助支出</t>
  </si>
  <si>
    <t xml:space="preserve">      流浪乞讨人员救助支出</t>
  </si>
  <si>
    <t xml:space="preserve">      其他城市生活救助</t>
  </si>
  <si>
    <t xml:space="preserve">      其他农村生活救助</t>
  </si>
  <si>
    <t xml:space="preserve">    财政对基本养老保险基金的补助</t>
  </si>
  <si>
    <t xml:space="preserve">      财政对企业职工基本养老保险基金的补助</t>
  </si>
  <si>
    <t xml:space="preserve">      财政对城乡居民基本养老保险基金的补助</t>
  </si>
  <si>
    <t xml:space="preserve">    其他社会保障和就业支出(款)</t>
  </si>
  <si>
    <t xml:space="preserve">      其他社会保障和就业支出(项)</t>
  </si>
  <si>
    <t xml:space="preserve">  医疗卫生与计划生育支出</t>
  </si>
  <si>
    <t xml:space="preserve">      药品事务</t>
  </si>
  <si>
    <t xml:space="preserve">      化妆品事务</t>
  </si>
  <si>
    <t xml:space="preserve">      食品安全事务</t>
  </si>
  <si>
    <t xml:space="preserve">    行政事业单位医疗</t>
  </si>
  <si>
    <t xml:space="preserve">    财政对基本医疗保险基金的补助</t>
  </si>
  <si>
    <t xml:space="preserve">      财政对城镇职工基本医疗保险基金的补助</t>
  </si>
  <si>
    <t xml:space="preserve">      财政对城乡居民基本医疗保险基金的补助</t>
  </si>
  <si>
    <t xml:space="preserve">    医疗救助</t>
  </si>
  <si>
    <t xml:space="preserve">    优抚对象医疗</t>
  </si>
  <si>
    <t xml:space="preserve">      其他医疗卫生与计划生育支出</t>
  </si>
  <si>
    <t xml:space="preserve">  节能环保支出</t>
  </si>
  <si>
    <t xml:space="preserve">    能源节约利用(款)</t>
  </si>
  <si>
    <t xml:space="preserve">      能源节能利用(项)</t>
  </si>
  <si>
    <t xml:space="preserve">       环境执法监察</t>
  </si>
  <si>
    <t xml:space="preserve">    循环经济(款)</t>
  </si>
  <si>
    <t xml:space="preserve">       循环经济(项)</t>
  </si>
  <si>
    <t xml:space="preserve">    其他节能环保支出(款)</t>
  </si>
  <si>
    <t xml:space="preserve">      其他节能环保支出(项)</t>
  </si>
  <si>
    <t xml:space="preserve">  城乡社区支出</t>
  </si>
  <si>
    <t xml:space="preserve">    城乡社区管理事务</t>
  </si>
  <si>
    <t xml:space="preserve">      城管执法</t>
  </si>
  <si>
    <t xml:space="preserve">      工程建设标准规范编制与监管</t>
  </si>
  <si>
    <t xml:space="preserve">      工程建设管理</t>
  </si>
  <si>
    <t xml:space="preserve">      其他城乡社区管理事务支出</t>
  </si>
  <si>
    <t xml:space="preserve">    城乡社区规划与管理(款)</t>
  </si>
  <si>
    <t xml:space="preserve">      城乡社区规划与管理(项)</t>
  </si>
  <si>
    <t xml:space="preserve">    城乡社区公共设施</t>
  </si>
  <si>
    <t xml:space="preserve">      小城镇基础设施建设</t>
  </si>
  <si>
    <t xml:space="preserve">      其他城乡社区公共设施支出</t>
  </si>
  <si>
    <t xml:space="preserve">    城乡社区环境卫生(款)</t>
  </si>
  <si>
    <t xml:space="preserve">      城乡社区环境卫生(项)</t>
  </si>
  <si>
    <t xml:space="preserve">    建设市场管理与监督(款)</t>
  </si>
  <si>
    <t xml:space="preserve">      建设市场管理与监督(项)</t>
  </si>
  <si>
    <t xml:space="preserve">    其他城乡社区支出(款)</t>
  </si>
  <si>
    <t xml:space="preserve">      其他城乡社区支出(项)</t>
  </si>
  <si>
    <t xml:space="preserve">  农林水支出</t>
  </si>
  <si>
    <t xml:space="preserve">    农业</t>
  </si>
  <si>
    <t xml:space="preserve">      科技转化与推广服务</t>
  </si>
  <si>
    <t xml:space="preserve">      病虫害控制</t>
  </si>
  <si>
    <t xml:space="preserve">      农产品质量安全</t>
  </si>
  <si>
    <t xml:space="preserve">      执法监管</t>
  </si>
  <si>
    <t xml:space="preserve">      农业行业业务管理</t>
  </si>
  <si>
    <t xml:space="preserve">      防灾救灾</t>
  </si>
  <si>
    <t xml:space="preserve">      农业结构调整补贴</t>
  </si>
  <si>
    <t xml:space="preserve">      农业生产支持补贴</t>
  </si>
  <si>
    <t xml:space="preserve">      农业组织化与产业化经营</t>
  </si>
  <si>
    <t xml:space="preserve">      农产品加工与促销</t>
  </si>
  <si>
    <t xml:space="preserve">      农村公益事业</t>
  </si>
  <si>
    <t xml:space="preserve">      对高校毕业生到基层任职补助</t>
  </si>
  <si>
    <t xml:space="preserve">      其他农业支出</t>
  </si>
  <si>
    <t xml:space="preserve">    林业</t>
  </si>
  <si>
    <t xml:space="preserve">      森林资源监测</t>
  </si>
  <si>
    <t xml:space="preserve">      森林生态效益补偿</t>
  </si>
  <si>
    <t xml:space="preserve">      林业执法与监督</t>
  </si>
  <si>
    <t xml:space="preserve">      林业检疫检测</t>
  </si>
  <si>
    <t xml:space="preserve">      林业质量安全</t>
  </si>
  <si>
    <t xml:space="preserve">      林业防灾减灾</t>
  </si>
  <si>
    <t xml:space="preserve">      其他林业支出</t>
  </si>
  <si>
    <t xml:space="preserve">    水利</t>
  </si>
  <si>
    <t xml:space="preserve">      水利行业业务管理</t>
  </si>
  <si>
    <t xml:space="preserve">      水利工程运行与维护</t>
  </si>
  <si>
    <t xml:space="preserve">      水利执法监督</t>
  </si>
  <si>
    <t xml:space="preserve">      水土保持</t>
  </si>
  <si>
    <t xml:space="preserve">      水资源节约管理与保护</t>
  </si>
  <si>
    <t xml:space="preserve">      水文测报</t>
  </si>
  <si>
    <t xml:space="preserve">      防汛</t>
  </si>
  <si>
    <t xml:space="preserve">      抗旱</t>
  </si>
  <si>
    <t xml:space="preserve">      农田水利</t>
  </si>
  <si>
    <t xml:space="preserve">      农村人畜饮水</t>
  </si>
  <si>
    <t xml:space="preserve">      其他水利支出</t>
  </si>
  <si>
    <t xml:space="preserve">    扶贫</t>
  </si>
  <si>
    <t xml:space="preserve">      其他扶贫支出</t>
  </si>
  <si>
    <t xml:space="preserve">    农业综合开发</t>
  </si>
  <si>
    <t xml:space="preserve">      其他农业综合开发支出</t>
  </si>
  <si>
    <t xml:space="preserve">    普惠金融发展支出</t>
  </si>
  <si>
    <t xml:space="preserve">      支持农村金融机构</t>
  </si>
  <si>
    <t xml:space="preserve">      农业保险保费补贴</t>
  </si>
  <si>
    <t xml:space="preserve">      创业担保贴息</t>
  </si>
  <si>
    <t xml:space="preserve">      补充创业担保贷款基金</t>
  </si>
  <si>
    <t xml:space="preserve">      其他普惠金融发展支出</t>
  </si>
  <si>
    <t xml:space="preserve">    其他农林水事务支出(款)</t>
  </si>
  <si>
    <t xml:space="preserve">      其他农林水事务支出(项)</t>
  </si>
  <si>
    <t xml:space="preserve">  交通运输支出</t>
  </si>
  <si>
    <t xml:space="preserve">    公路水路运输</t>
  </si>
  <si>
    <t xml:space="preserve">      公路建设</t>
  </si>
  <si>
    <t xml:space="preserve">      公路养护</t>
  </si>
  <si>
    <t xml:space="preserve">      公路运输管理</t>
  </si>
  <si>
    <t xml:space="preserve">      其他公路水路运输支出</t>
  </si>
  <si>
    <t xml:space="preserve">    成品油价格改革对交通运输的补贴</t>
  </si>
  <si>
    <t xml:space="preserve">      对城市公交的补贴</t>
  </si>
  <si>
    <t xml:space="preserve">      对出租车的补贴</t>
  </si>
  <si>
    <t xml:space="preserve">    车辆购置税支出</t>
  </si>
  <si>
    <t xml:space="preserve">      车辆购置税用于农村公路建设支出</t>
  </si>
  <si>
    <t xml:space="preserve">    其他交通运输支出(款)</t>
  </si>
  <si>
    <t xml:space="preserve">      公共交通运营补助</t>
  </si>
  <si>
    <t xml:space="preserve">      其他交通运输支出(项)</t>
  </si>
  <si>
    <t xml:space="preserve">  资源勘探信息等支出</t>
  </si>
  <si>
    <t xml:space="preserve">    制造业</t>
  </si>
  <si>
    <t xml:space="preserve">      其他制造业支出</t>
  </si>
  <si>
    <t xml:space="preserve">    工业和信息产业监管</t>
  </si>
  <si>
    <t xml:space="preserve">      工业和信息产业支持</t>
  </si>
  <si>
    <t xml:space="preserve">    安全生产监管</t>
  </si>
  <si>
    <t xml:space="preserve">      安全监管监察专项</t>
  </si>
  <si>
    <t xml:space="preserve">    支持中小企业发展和管理支出</t>
  </si>
  <si>
    <t xml:space="preserve">      中小企业发展专项</t>
  </si>
  <si>
    <t xml:space="preserve">      其他支持中小企业发展和管理支出</t>
  </si>
  <si>
    <t xml:space="preserve">  商业服务业等支出</t>
  </si>
  <si>
    <t xml:space="preserve">    商业流通事务</t>
  </si>
  <si>
    <t xml:space="preserve">      其他商业流通事务支出</t>
  </si>
  <si>
    <t xml:space="preserve">    旅游业管理与服务支出</t>
  </si>
  <si>
    <t xml:space="preserve">      旅游宣传</t>
  </si>
  <si>
    <t xml:space="preserve">      旅游行业业务管理</t>
  </si>
  <si>
    <t xml:space="preserve">      其他旅游业管理与服务支出</t>
  </si>
  <si>
    <t xml:space="preserve">    涉外发展服务支出</t>
  </si>
  <si>
    <t xml:space="preserve">      其他涉外发展服务支出</t>
  </si>
  <si>
    <t xml:space="preserve">    其他商业服务业等支出(款)</t>
  </si>
  <si>
    <t xml:space="preserve">      其他商业服务业等支出(项)</t>
  </si>
  <si>
    <t xml:space="preserve">  金融支出</t>
  </si>
  <si>
    <t xml:space="preserve">    金融发展支出</t>
  </si>
  <si>
    <t xml:space="preserve">      其他金融发展支出</t>
  </si>
  <si>
    <t xml:space="preserve">  援助其他地区支出</t>
  </si>
  <si>
    <t xml:space="preserve">    其他支出</t>
  </si>
  <si>
    <t xml:space="preserve">  国土海洋气象等支出</t>
  </si>
  <si>
    <t xml:space="preserve">    国土资源事务</t>
  </si>
  <si>
    <t xml:space="preserve">      国土资源规划及管理</t>
  </si>
  <si>
    <t xml:space="preserve">      土地资源调查</t>
  </si>
  <si>
    <t xml:space="preserve">      国土资源调查</t>
  </si>
  <si>
    <t xml:space="preserve">      国土整治</t>
  </si>
  <si>
    <t xml:space="preserve">      其他国土资源事务支出</t>
  </si>
  <si>
    <t xml:space="preserve">    气象事务</t>
  </si>
  <si>
    <t xml:space="preserve">      气象事业机构</t>
  </si>
  <si>
    <t xml:space="preserve">      气象装备保障维护</t>
  </si>
  <si>
    <t xml:space="preserve">      其他气象事务支出</t>
  </si>
  <si>
    <t xml:space="preserve">  住房保障支出</t>
  </si>
  <si>
    <t xml:space="preserve">    保障性安居工程支出</t>
  </si>
  <si>
    <t xml:space="preserve">      公共租赁住房</t>
  </si>
  <si>
    <t xml:space="preserve">      保障性住房租金补贴</t>
  </si>
  <si>
    <t xml:space="preserve">    住房改革支出</t>
  </si>
  <si>
    <t xml:space="preserve">      购房补贴</t>
  </si>
  <si>
    <t xml:space="preserve">    城乡社区住宅</t>
  </si>
  <si>
    <t xml:space="preserve">      公有住房建设和维修改造支出</t>
  </si>
  <si>
    <t xml:space="preserve">      其他城乡社区住宅支出</t>
  </si>
  <si>
    <t xml:space="preserve">  粮油物资储备支出</t>
  </si>
  <si>
    <t xml:space="preserve">    粮油事务</t>
  </si>
  <si>
    <t xml:space="preserve">      粮食信息统计</t>
  </si>
  <si>
    <t xml:space="preserve">      其他粮油事务支出</t>
  </si>
  <si>
    <t xml:space="preserve">  其他支出(类)</t>
  </si>
  <si>
    <t xml:space="preserve">    其他支出(款)</t>
  </si>
  <si>
    <t xml:space="preserve">      其他支出(项)</t>
  </si>
  <si>
    <t xml:space="preserve">  债务付息支出</t>
  </si>
  <si>
    <t xml:space="preserve">    地方政府一般债务付息支出</t>
  </si>
  <si>
    <t xml:space="preserve">      地方政府一般债券付息支出</t>
  </si>
  <si>
    <t>支出合计</t>
  </si>
  <si>
    <t>地  区</t>
  </si>
  <si>
    <t>合　计</t>
  </si>
  <si>
    <t>其中：大中型水库移民后期扶持基金支出</t>
  </si>
  <si>
    <t>小型水库移民扶助基金及对应专项债务收入安排的支出</t>
  </si>
  <si>
    <t>国家电影事业发展专项资金及对应专项债务收入安排的支出</t>
  </si>
  <si>
    <t>国有土地使用权出让收入及对应专项债务收入安排的支出</t>
  </si>
  <si>
    <t>新增建设用地土地有偿使用费及对应专项债务收入安排的支出</t>
  </si>
  <si>
    <t>旅游发展基金支出</t>
  </si>
  <si>
    <t>彩票公益金及对应专项债务收入安排的支出</t>
  </si>
  <si>
    <t>备注：2017年预算数是指经区人大常委会审议通过的预算调整汇总数</t>
  </si>
  <si>
    <t>备注：1、2017年临淄区国有资本经营预算收支项目全部为区级收支项目
      2、2017年预算数是指经区人大常委会审议通过的预算调整汇总数</t>
  </si>
  <si>
    <t>备注：1、2017年临淄区社会保险基金预算收支项目全部为区级收支项目
      2、2017年预算数是指经区人大常委会审议通过的预算调整汇总数
      3、2017年市级统编工伤保险、生育保险预算，区级无收支预算</t>
  </si>
  <si>
    <t>2017年区对下政府性基金预算转移支付决算草案表</t>
  </si>
  <si>
    <t>表9</t>
  </si>
  <si>
    <t>表10</t>
  </si>
  <si>
    <t>表11</t>
  </si>
  <si>
    <t>表12</t>
  </si>
  <si>
    <t>表13</t>
  </si>
  <si>
    <r>
      <rPr>
        <sz val="12"/>
        <rFont val="黑体"/>
        <family val="3"/>
      </rPr>
      <t>表</t>
    </r>
    <r>
      <rPr>
        <sz val="12"/>
        <rFont val="Times New Roman"/>
        <family val="1"/>
      </rPr>
      <t>14</t>
    </r>
  </si>
  <si>
    <t>表15</t>
  </si>
  <si>
    <t>表16</t>
  </si>
  <si>
    <t>表17</t>
  </si>
  <si>
    <t>表18-1</t>
  </si>
  <si>
    <t>表18-2</t>
  </si>
  <si>
    <r>
      <t>表</t>
    </r>
    <r>
      <rPr>
        <sz val="12"/>
        <rFont val="Times New Roman"/>
        <family val="1"/>
      </rPr>
      <t>19</t>
    </r>
  </si>
  <si>
    <t>三、国有土地收益基金收入</t>
  </si>
  <si>
    <t>四、农业土地开发资金收入</t>
  </si>
  <si>
    <t>五、国有土地使用权出让收入</t>
  </si>
  <si>
    <t>六、彩票公益金收入</t>
  </si>
  <si>
    <t>七、城市基础设施配套费</t>
  </si>
  <si>
    <t>八、污水处理费收入</t>
  </si>
  <si>
    <t>九、其他政府性基金收入</t>
  </si>
  <si>
    <t>2017年区级财政决算（草案）</t>
  </si>
  <si>
    <t xml:space="preserve">   </t>
  </si>
  <si>
    <t>2017年临淄区政府性基金预算收入决算草案表</t>
  </si>
  <si>
    <t>2017年临淄区一般公共预算收入决算草案表</t>
  </si>
  <si>
    <t>2017年临淄区一般公共预算支出决算草案表</t>
  </si>
  <si>
    <t>2017年临淄区政府性基金预算支出决算草案表</t>
  </si>
  <si>
    <t>2017年临淄区国有资本经营预算收支决算草案表</t>
  </si>
  <si>
    <t>2017年临淄区社会保险基金收支决算草案表</t>
  </si>
  <si>
    <t>2017年临淄区财政专户管理资金收支决算草案表</t>
  </si>
  <si>
    <t>2017年临淄区地方政府债务限额、债务余额及
债券情况表</t>
  </si>
  <si>
    <t>2017年区级一般公共预算收入决算草案表</t>
  </si>
  <si>
    <t>2017年区级一般公共预算支出细化决算草案表</t>
  </si>
  <si>
    <t>2017年区级一般公共预算支出经济分类决算草案表</t>
  </si>
  <si>
    <t>2017年区级政府性基金预算收入决算草案表</t>
  </si>
  <si>
    <t>2017年区级政府性基金预算支出决算草案表</t>
  </si>
  <si>
    <t>2017年区级国有资本经营预算收支决算草案表</t>
  </si>
  <si>
    <t>2017年区级社会保险基金收支决算草案表</t>
  </si>
  <si>
    <t>2017年区级财政专户管理资金收支决算草案表</t>
  </si>
  <si>
    <t>2017年区对下税收返还及转移支付项目决算草案表</t>
  </si>
  <si>
    <t xml:space="preserve">    增值税</t>
  </si>
  <si>
    <t xml:space="preserve">    营业税</t>
  </si>
  <si>
    <t xml:space="preserve">    企业所得税</t>
  </si>
  <si>
    <t xml:space="preserve">    个人所得税</t>
  </si>
  <si>
    <t xml:space="preserve">    资源税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</si>
  <si>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</si>
  <si>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</si>
  <si>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</si>
  <si>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</si>
  <si>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契税</t>
  </si>
  <si>
    <t>二、非税收入</t>
  </si>
  <si>
    <t xml:space="preserve">  专项收入</t>
  </si>
  <si>
    <t xml:space="preserve">  行政事业性收费收入</t>
  </si>
  <si>
    <t xml:space="preserve">  罚没收入</t>
  </si>
  <si>
    <t xml:space="preserve">  国有资本经营收入</t>
  </si>
  <si>
    <t xml:space="preserve">  国有资源(资产)有偿使用收入</t>
  </si>
  <si>
    <t xml:space="preserve">  其他收入</t>
  </si>
  <si>
    <t xml:space="preserve">    地方政府债券收入</t>
  </si>
  <si>
    <t xml:space="preserve">    税收返还性收入</t>
  </si>
  <si>
    <t xml:space="preserve">    上级一般性转移支付收入</t>
  </si>
  <si>
    <t xml:space="preserve">    上级专项转移支付收入</t>
  </si>
  <si>
    <t xml:space="preserve">    调入资金</t>
  </si>
  <si>
    <t xml:space="preserve">    上年结转及结余收入</t>
  </si>
  <si>
    <t>备注：2017年预算数是指经区人大常委会审议通过的预算调整汇总数</t>
  </si>
  <si>
    <t xml:space="preserve">   一般转移支付上解支出</t>
  </si>
  <si>
    <t xml:space="preserve">   专项转移支付上解支出</t>
  </si>
  <si>
    <t xml:space="preserve">   补助下级支出</t>
  </si>
  <si>
    <t xml:space="preserve">   地方政府债券还本支出</t>
  </si>
  <si>
    <t xml:space="preserve">   增设预算稳定调节基金</t>
  </si>
  <si>
    <t xml:space="preserve">   结转下年支出</t>
  </si>
  <si>
    <t xml:space="preserve">   累计净结余</t>
  </si>
  <si>
    <t>十四、商业服务业等支出</t>
  </si>
  <si>
    <t>十五、住房保障支出</t>
  </si>
  <si>
    <t>十六、其他科目支出</t>
  </si>
  <si>
    <t>十七、预备费</t>
  </si>
  <si>
    <t xml:space="preserve">   上解上级支出</t>
  </si>
  <si>
    <t xml:space="preserve">   调出资金</t>
  </si>
  <si>
    <t xml:space="preserve">   年终累计结余</t>
  </si>
  <si>
    <t xml:space="preserve">  国有土地使用权出让收入及对应专项债务收入安排的支出</t>
  </si>
  <si>
    <t xml:space="preserve">  污水处理费及对应专项债务收入安排的支出</t>
  </si>
  <si>
    <t xml:space="preserve">    旅游发展基金支出</t>
  </si>
  <si>
    <t xml:space="preserve">    彩票发行销售机构业务费安排的支出</t>
  </si>
  <si>
    <t xml:space="preserve">    彩票公益金及对应专项债务收入安排的支出</t>
  </si>
  <si>
    <t xml:space="preserve">    地方政府专项债务付息支出</t>
  </si>
  <si>
    <t xml:space="preserve">  1、区公有资产经营有限公司</t>
  </si>
  <si>
    <t xml:space="preserve">  2、淄博王庄煤矿有限公司</t>
  </si>
  <si>
    <t xml:space="preserve">  3、淄博天润供水有限公司</t>
  </si>
  <si>
    <t>三、其他社保基金</t>
  </si>
  <si>
    <t xml:space="preserve">     年终结余</t>
  </si>
  <si>
    <t>备注：2017年临淄区财政专户管理资金预算收支项目全部为区级收支项目</t>
  </si>
  <si>
    <t xml:space="preserve">    专项收入</t>
  </si>
  <si>
    <t xml:space="preserve">    行政事业性收费收入</t>
  </si>
  <si>
    <t xml:space="preserve">    罚没收入</t>
  </si>
  <si>
    <t xml:space="preserve">    国有资本经营收入</t>
  </si>
  <si>
    <t xml:space="preserve">    国有资源(资产)有偿使用收入</t>
  </si>
  <si>
    <t xml:space="preserve">    其他收入</t>
  </si>
  <si>
    <t>2017年区级一般公共预算支出决算草案表</t>
  </si>
  <si>
    <t xml:space="preserve">  上级补助收入</t>
  </si>
  <si>
    <t xml:space="preserve">  上年结转及结余收入</t>
  </si>
  <si>
    <t xml:space="preserve">    旅游发展基金支出</t>
  </si>
  <si>
    <t xml:space="preserve">   补助下级支出</t>
  </si>
  <si>
    <t>2017年
预算数</t>
  </si>
  <si>
    <t>合计</t>
  </si>
  <si>
    <t>辛店街道办</t>
  </si>
  <si>
    <t>齐陵街道办</t>
  </si>
  <si>
    <t>稷下街道办</t>
  </si>
  <si>
    <t>雪宫街道办</t>
  </si>
  <si>
    <t>闻韶街道办</t>
  </si>
  <si>
    <t xml:space="preserve">  罚没收入</t>
  </si>
  <si>
    <t xml:space="preserve">  国有资本经营收入</t>
  </si>
  <si>
    <r>
      <rPr>
        <b/>
        <sz val="9"/>
        <rFont val="仿宋_GB2312"/>
        <family val="3"/>
      </rPr>
      <t>本年收入合计</t>
    </r>
  </si>
  <si>
    <r>
      <rPr>
        <b/>
        <sz val="9"/>
        <rFont val="仿宋_GB2312"/>
        <family val="3"/>
      </rPr>
      <t>收入总计</t>
    </r>
  </si>
  <si>
    <t>收入总计</t>
  </si>
  <si>
    <t>2017年街道办事处一般公共预算支出草案表</t>
  </si>
  <si>
    <r>
      <rPr>
        <b/>
        <sz val="9"/>
        <rFont val="仿宋_GB2312"/>
        <family val="3"/>
      </rPr>
      <t>本年支出合计</t>
    </r>
  </si>
  <si>
    <t>支出总计</t>
  </si>
  <si>
    <t>八、污水处理费收入</t>
  </si>
  <si>
    <t>收入总计</t>
  </si>
  <si>
    <t>第三部分</t>
  </si>
  <si>
    <t>备注：政府性基金收入全部为区级收入，故此表为空</t>
  </si>
  <si>
    <t>表20-1</t>
  </si>
  <si>
    <t>表20-2</t>
  </si>
  <si>
    <t>表21-1</t>
  </si>
  <si>
    <t>表21-2</t>
  </si>
  <si>
    <t>表22-1</t>
  </si>
  <si>
    <t>表22-2</t>
  </si>
  <si>
    <t>表23-1</t>
  </si>
  <si>
    <t>表23-2</t>
  </si>
  <si>
    <r>
      <t xml:space="preserve"> </t>
    </r>
    <r>
      <rPr>
        <sz val="12"/>
        <rFont val="宋体"/>
        <family val="0"/>
      </rPr>
      <t xml:space="preserve"> </t>
    </r>
  </si>
  <si>
    <r>
      <t xml:space="preserve"> </t>
    </r>
    <r>
      <rPr>
        <sz val="12"/>
        <rFont val="宋体"/>
        <family val="0"/>
      </rPr>
      <t xml:space="preserve">  </t>
    </r>
  </si>
  <si>
    <t>其中：国有土地使用权出让收入安排的支出</t>
  </si>
  <si>
    <t>一、社会保障和就业支出</t>
  </si>
  <si>
    <t>其中：大中型水库移民后期扶持基金支出</t>
  </si>
  <si>
    <t>二、城乡社区支出</t>
  </si>
  <si>
    <t xml:space="preserve">      城市基础设施配套费安排的支出</t>
  </si>
  <si>
    <t>三、资源勘探信息等支出</t>
  </si>
  <si>
    <t>其中：新型墙体材料专项基金支出</t>
  </si>
  <si>
    <t>四、其他政府性基金支出</t>
  </si>
  <si>
    <t>其中：彩票公益金安排的支出</t>
  </si>
  <si>
    <t xml:space="preserve">  专项债务收入</t>
  </si>
  <si>
    <t>其中：大中型水库移民后期扶持基金支出</t>
  </si>
  <si>
    <t>其中：国有土地使用权出让收入安排的支出</t>
  </si>
  <si>
    <t xml:space="preserve">      城市基础设施配套费安排的支出</t>
  </si>
  <si>
    <t>其中：新型墙体材料专项基金支出</t>
  </si>
  <si>
    <t>其中：彩票公益金安排的支出</t>
  </si>
  <si>
    <t>三、国有土地收益基金收入</t>
  </si>
  <si>
    <t>四、农业土地开发资金收入</t>
  </si>
  <si>
    <t>五、国有土地使用权出让收入</t>
  </si>
  <si>
    <t>六、彩票公益金收入</t>
  </si>
  <si>
    <t>七、城市基础设施配套费</t>
  </si>
  <si>
    <t>八、节能环保支出</t>
  </si>
  <si>
    <t>九、城乡社区支出</t>
  </si>
  <si>
    <t>十、农林水支出</t>
  </si>
  <si>
    <t>十一、交通运输支出</t>
  </si>
  <si>
    <t>十二、工业商业金融等支出</t>
  </si>
  <si>
    <t>十三、国土海洋气象等支出</t>
  </si>
  <si>
    <t>十四、粮油物资储备支出</t>
  </si>
  <si>
    <t>十六、其他各项支出</t>
  </si>
  <si>
    <t xml:space="preserve">   债务还本支出</t>
  </si>
  <si>
    <t xml:space="preserve">   安排预算稳定调节基金</t>
  </si>
  <si>
    <t xml:space="preserve">    税收返还性收入</t>
  </si>
  <si>
    <t xml:space="preserve">    上级一般性转移支付收入</t>
  </si>
  <si>
    <t xml:space="preserve">    上级专项转移支付收入</t>
  </si>
  <si>
    <t xml:space="preserve">    调入预算稳定调节基金</t>
  </si>
  <si>
    <t xml:space="preserve">    调入资金</t>
  </si>
  <si>
    <t xml:space="preserve">    土地增值税</t>
  </si>
  <si>
    <t xml:space="preserve">    车船税</t>
  </si>
  <si>
    <t xml:space="preserve">    其他税收</t>
  </si>
  <si>
    <t>比上年
增长%</t>
  </si>
  <si>
    <t>2017年街道办事处一般公共预算收入草案表</t>
  </si>
  <si>
    <t>2017年街道办事处一般公共预算支出草案表</t>
  </si>
  <si>
    <t>2017年街道办事处政府性基金收入草案表</t>
  </si>
  <si>
    <t>2017年街道办事处政府性基金支出草案表</t>
  </si>
  <si>
    <t>2017年区级派出机构
决算（草案）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</si>
</sst>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$_-;\-* #,##0_$_-;_-* &quot;-&quot;_$_-;_-@_-"/>
    <numFmt numFmtId="177" formatCode="_-&quot;$&quot;* #,##0_-;\-&quot;$&quot;* #,##0_-;_-&quot;$&quot;* &quot;-&quot;_-;_-@_-"/>
    <numFmt numFmtId="178" formatCode="_(&quot;$&quot;* #,##0.00_);_(&quot;$&quot;* \(#,##0.00\);_(&quot;$&quot;* &quot;-&quot;??_);_(@_)"/>
    <numFmt numFmtId="179" formatCode="yy\.mm\.dd"/>
    <numFmt numFmtId="180" formatCode="&quot;$&quot;\ #,##0.00_-;[Red]&quot;$&quot;\ #,##0.00\-"/>
    <numFmt numFmtId="181" formatCode="yyyy&quot;年&quot;m&quot;月&quot;d&quot;日&quot;;@"/>
    <numFmt numFmtId="182" formatCode="_-* #,##0.00_$_-;\-* #,##0.00_$_-;_-* &quot;-&quot;??_$_-;_-@_-"/>
    <numFmt numFmtId="183" formatCode="_-* #,##0.00&quot;$&quot;_-;\-* #,##0.00&quot;$&quot;_-;_-* &quot;-&quot;??&quot;$&quot;_-;_-@_-"/>
    <numFmt numFmtId="184" formatCode="_-* #,##0&quot;$&quot;_-;\-* #,##0&quot;$&quot;_-;_-* &quot;-&quot;&quot;$&quot;_-;_-@_-"/>
    <numFmt numFmtId="185" formatCode="#,##0;\-#,##0;&quot;-&quot;"/>
    <numFmt numFmtId="186" formatCode="#,##0;\(#,##0\)"/>
    <numFmt numFmtId="187" formatCode="_-* #,##0.00_-;\-* #,##0.00_-;_-* &quot;-&quot;??_-;_-@_-"/>
    <numFmt numFmtId="188" formatCode="_-&quot;$&quot;\ * #,##0.00_-;_-&quot;$&quot;\ * #,##0.00\-;_-&quot;$&quot;\ * &quot;-&quot;??_-;_-@_-"/>
    <numFmt numFmtId="189" formatCode="\$#,##0.00;\(\$#,##0.00\)"/>
    <numFmt numFmtId="190" formatCode="\$#,##0;\(\$#,##0\)"/>
    <numFmt numFmtId="191" formatCode="&quot;$&quot;#,##0_);\(&quot;$&quot;#,##0\)"/>
    <numFmt numFmtId="192" formatCode="#,##0.0_);\(#,##0.0\)"/>
    <numFmt numFmtId="193" formatCode="_-&quot;$&quot;\ * #,##0_-;_-&quot;$&quot;\ * #,##0\-;_-&quot;$&quot;\ * &quot;-&quot;_-;_-@_-"/>
    <numFmt numFmtId="194" formatCode="&quot;$&quot;#,##0_);[Red]\(&quot;$&quot;#,##0\)"/>
    <numFmt numFmtId="195" formatCode="&quot;$&quot;#,##0.00_);[Red]\(&quot;$&quot;#,##0.00\)"/>
    <numFmt numFmtId="196" formatCode="_(&quot;$&quot;* #,##0_);_(&quot;$&quot;* \(#,##0\);_(&quot;$&quot;* &quot;-&quot;_);_(@_)"/>
    <numFmt numFmtId="197" formatCode="0.0"/>
    <numFmt numFmtId="198" formatCode="0_ "/>
    <numFmt numFmtId="199" formatCode="0.00_ "/>
    <numFmt numFmtId="200" formatCode="0.0_ "/>
    <numFmt numFmtId="201" formatCode="0_);[Red]\(0\)"/>
    <numFmt numFmtId="202" formatCode="#,##0.0"/>
    <numFmt numFmtId="203" formatCode="#,##0.0_ "/>
  </numFmts>
  <fonts count="104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20"/>
      <name val="宋体"/>
      <family val="0"/>
    </font>
    <font>
      <sz val="10"/>
      <name val="宋体"/>
      <family val="0"/>
    </font>
    <font>
      <sz val="10"/>
      <name val="黑体"/>
      <family val="3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name val="黑体"/>
      <family val="3"/>
    </font>
    <font>
      <sz val="9"/>
      <name val="黑体"/>
      <family val="3"/>
    </font>
    <font>
      <sz val="9"/>
      <name val="Times New Roman"/>
      <family val="1"/>
    </font>
    <font>
      <sz val="8"/>
      <name val="Times New Roman"/>
      <family val="1"/>
    </font>
    <font>
      <sz val="10"/>
      <name val="仿宋_GB2312"/>
      <family val="3"/>
    </font>
    <font>
      <sz val="20"/>
      <name val="文星简大标宋"/>
      <family val="3"/>
    </font>
    <font>
      <sz val="12"/>
      <name val="黑体"/>
      <family val="3"/>
    </font>
    <font>
      <sz val="36"/>
      <name val="Times New Roman"/>
      <family val="1"/>
    </font>
    <font>
      <sz val="36"/>
      <name val="文星简大标宋"/>
      <family val="3"/>
    </font>
    <font>
      <b/>
      <sz val="36"/>
      <name val="文星简大标宋"/>
      <family val="3"/>
    </font>
    <font>
      <b/>
      <sz val="36"/>
      <name val="Times New Roman"/>
      <family val="1"/>
    </font>
    <font>
      <sz val="20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0"/>
      <name val="仿宋_GB2312"/>
      <family val="3"/>
    </font>
    <font>
      <b/>
      <sz val="10"/>
      <color indexed="8"/>
      <name val="仿宋_GB2312"/>
      <family val="3"/>
    </font>
    <font>
      <b/>
      <sz val="10"/>
      <color indexed="8"/>
      <name val="Times New Roman"/>
      <family val="1"/>
    </font>
    <font>
      <sz val="12"/>
      <name val="仿宋_GB2312"/>
      <family val="3"/>
    </font>
    <font>
      <sz val="9"/>
      <name val="宋体"/>
      <family val="0"/>
    </font>
    <font>
      <b/>
      <sz val="18"/>
      <color indexed="56"/>
      <name val="宋体"/>
      <family val="0"/>
    </font>
    <font>
      <sz val="12"/>
      <color indexed="20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42"/>
      <name val="宋体"/>
      <family val="0"/>
    </font>
    <font>
      <sz val="12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sz val="12"/>
      <color indexed="17"/>
      <name val="宋体"/>
      <family val="0"/>
    </font>
    <font>
      <sz val="11"/>
      <color indexed="62"/>
      <name val="宋体"/>
      <family val="0"/>
    </font>
    <font>
      <sz val="12"/>
      <color indexed="20"/>
      <name val="仿宋_GB2312"/>
      <family val="3"/>
    </font>
    <font>
      <b/>
      <sz val="11"/>
      <color indexed="56"/>
      <name val="宋体"/>
      <family val="0"/>
    </font>
    <font>
      <sz val="12"/>
      <color indexed="17"/>
      <name val="仿宋_GB2312"/>
      <family val="3"/>
    </font>
    <font>
      <sz val="10"/>
      <name val="Arial"/>
      <family val="2"/>
    </font>
    <font>
      <u val="single"/>
      <sz val="12"/>
      <color indexed="20"/>
      <name val="宋体"/>
      <family val="0"/>
    </font>
    <font>
      <sz val="12"/>
      <color indexed="9"/>
      <name val="宋体"/>
      <family val="0"/>
    </font>
    <font>
      <b/>
      <sz val="10"/>
      <name val="Tms Rmn"/>
      <family val="1"/>
    </font>
    <font>
      <b/>
      <sz val="15"/>
      <color indexed="56"/>
      <name val="宋体"/>
      <family val="0"/>
    </font>
    <font>
      <u val="single"/>
      <sz val="12"/>
      <name val="Arial MT"/>
      <family val="2"/>
    </font>
    <font>
      <sz val="10"/>
      <name val="楷体"/>
      <family val="3"/>
    </font>
    <font>
      <b/>
      <sz val="12"/>
      <color indexed="8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sz val="10"/>
      <name val="Helv"/>
      <family val="2"/>
    </font>
    <font>
      <sz val="11"/>
      <color indexed="10"/>
      <name val="宋体"/>
      <family val="0"/>
    </font>
    <font>
      <u val="single"/>
      <sz val="12"/>
      <color indexed="12"/>
      <name val="宋体"/>
      <family val="0"/>
    </font>
    <font>
      <b/>
      <sz val="10"/>
      <name val="MS Sans"/>
      <family val="2"/>
    </font>
    <font>
      <sz val="12"/>
      <name val="바탕체"/>
      <family val="3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2"/>
      <name val="Arial MT"/>
      <family val="2"/>
    </font>
    <font>
      <sz val="12"/>
      <name val="Courier"/>
      <family val="3"/>
    </font>
    <font>
      <sz val="10"/>
      <name val="Geneva"/>
      <family val="2"/>
    </font>
    <font>
      <sz val="10"/>
      <color indexed="8"/>
      <name val="MS Sans Serif"/>
      <family val="2"/>
    </font>
    <font>
      <b/>
      <sz val="18"/>
      <color indexed="62"/>
      <name val="宋体"/>
      <family val="0"/>
    </font>
    <font>
      <sz val="11"/>
      <color indexed="17"/>
      <name val="Tahoma"/>
      <family val="2"/>
    </font>
    <font>
      <b/>
      <i/>
      <sz val="16"/>
      <name val="Helv"/>
      <family val="2"/>
    </font>
    <font>
      <sz val="8"/>
      <name val="Arial"/>
      <family val="2"/>
    </font>
    <font>
      <sz val="12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MT"/>
      <family val="2"/>
    </font>
    <font>
      <b/>
      <sz val="18"/>
      <name val="Arial"/>
      <family val="2"/>
    </font>
    <font>
      <sz val="11"/>
      <name val="Arial MT"/>
      <family val="2"/>
    </font>
    <font>
      <sz val="12"/>
      <name val="Helv"/>
      <family val="2"/>
    </font>
    <font>
      <sz val="12"/>
      <color indexed="9"/>
      <name val="Helv"/>
      <family val="2"/>
    </font>
    <font>
      <sz val="7"/>
      <name val="Small Fonts"/>
      <family val="2"/>
    </font>
    <font>
      <b/>
      <sz val="14"/>
      <name val="楷体"/>
      <family val="3"/>
    </font>
    <font>
      <sz val="11"/>
      <color indexed="20"/>
      <name val="Tahoma"/>
      <family val="2"/>
    </font>
    <font>
      <b/>
      <sz val="9"/>
      <name val="Arial"/>
      <family val="2"/>
    </font>
    <font>
      <sz val="12"/>
      <name val="官帕眉"/>
      <family val="3"/>
    </font>
    <font>
      <sz val="10"/>
      <name val="MS Sans Serif"/>
      <family val="2"/>
    </font>
    <font>
      <b/>
      <sz val="10"/>
      <name val="宋体"/>
      <family val="0"/>
    </font>
    <font>
      <sz val="20"/>
      <name val="方正小标宋简体"/>
      <family val="4"/>
    </font>
    <font>
      <sz val="10"/>
      <color indexed="8"/>
      <name val="宋体"/>
      <family val="0"/>
    </font>
    <font>
      <sz val="20"/>
      <name val="方正小标宋_GBK"/>
      <family val="0"/>
    </font>
    <font>
      <sz val="10"/>
      <name val="方正小标宋_GBK"/>
      <family val="0"/>
    </font>
    <font>
      <sz val="12"/>
      <name val="方正小标宋_GBK"/>
      <family val="0"/>
    </font>
    <font>
      <sz val="9"/>
      <color indexed="8"/>
      <name val="宋体"/>
      <family val="0"/>
    </font>
    <font>
      <b/>
      <sz val="9"/>
      <name val="Times New Roman"/>
      <family val="1"/>
    </font>
    <font>
      <b/>
      <sz val="9"/>
      <name val="仿宋_GB2312"/>
      <family val="3"/>
    </font>
    <font>
      <b/>
      <sz val="8"/>
      <name val="Times New Roman"/>
      <family val="1"/>
    </font>
    <font>
      <b/>
      <sz val="10"/>
      <color indexed="8"/>
      <name val="宋体"/>
      <family val="0"/>
    </font>
    <font>
      <sz val="8"/>
      <color indexed="8"/>
      <name val="Times New Roman"/>
      <family val="1"/>
    </font>
    <font>
      <sz val="11"/>
      <color theme="1"/>
      <name val="Calibri"/>
      <family val="0"/>
    </font>
    <font>
      <sz val="10"/>
      <name val="Calibri"/>
      <family val="0"/>
    </font>
    <font>
      <sz val="10"/>
      <color indexed="8"/>
      <name val="Calibri"/>
      <family val="0"/>
    </font>
    <font>
      <b/>
      <sz val="10"/>
      <name val="Calibri"/>
      <family val="0"/>
    </font>
    <font>
      <b/>
      <sz val="10"/>
      <color indexed="8"/>
      <name val="Calibri"/>
      <family val="0"/>
    </font>
    <font>
      <sz val="8"/>
      <color theme="1"/>
      <name val="Times New Roman"/>
      <family val="1"/>
    </font>
    <font>
      <sz val="9"/>
      <name val="Calibri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3199">
    <xf numFmtId="0" fontId="0" fillId="0" borderId="0">
      <alignment/>
      <protection/>
    </xf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1" fontId="62" fillId="0" borderId="1">
      <alignment horizontal="center"/>
      <protection locked="0"/>
    </xf>
    <xf numFmtId="0" fontId="44" fillId="0" borderId="0" applyProtection="0">
      <alignment/>
    </xf>
    <xf numFmtId="0" fontId="44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54" fillId="0" borderId="0">
      <alignment/>
      <protection/>
    </xf>
    <xf numFmtId="0" fontId="44" fillId="0" borderId="0">
      <alignment/>
      <protection/>
    </xf>
    <xf numFmtId="0" fontId="57" fillId="0" borderId="0" applyNumberFormat="0" applyFill="0" applyBorder="0" applyAlignment="0" applyProtection="0"/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0" borderId="0">
      <alignment/>
      <protection/>
    </xf>
    <xf numFmtId="0" fontId="44" fillId="0" borderId="0">
      <alignment/>
      <protection/>
    </xf>
    <xf numFmtId="0" fontId="54" fillId="0" borderId="0">
      <alignment/>
      <protection/>
    </xf>
    <xf numFmtId="0" fontId="8" fillId="0" borderId="0">
      <alignment/>
      <protection/>
    </xf>
    <xf numFmtId="0" fontId="5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0" borderId="0" applyProtection="0">
      <alignment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8" fillId="0" borderId="0">
      <alignment/>
      <protection/>
    </xf>
    <xf numFmtId="0" fontId="0" fillId="0" borderId="0">
      <alignment vertical="top"/>
      <protection/>
    </xf>
    <xf numFmtId="0" fontId="8" fillId="0" borderId="0" applyProtection="0">
      <alignment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16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4" fillId="10" borderId="0" applyNumberFormat="0" applyBorder="0" applyAlignment="0" applyProtection="0"/>
    <xf numFmtId="0" fontId="34" fillId="7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8" borderId="0" applyNumberFormat="0" applyBorder="0" applyAlignment="0" applyProtection="0"/>
    <xf numFmtId="0" fontId="34" fillId="20" borderId="0" applyNumberFormat="0" applyBorder="0" applyAlignment="0" applyProtection="0"/>
    <xf numFmtId="0" fontId="54" fillId="0" borderId="0">
      <alignment/>
      <protection locked="0"/>
    </xf>
    <xf numFmtId="0" fontId="46" fillId="16" borderId="0" applyNumberFormat="0" applyBorder="0" applyAlignment="0" applyProtection="0"/>
    <xf numFmtId="0" fontId="38" fillId="7" borderId="0" applyNumberFormat="0" applyBorder="0" applyAlignment="0" applyProtection="0"/>
    <xf numFmtId="0" fontId="38" fillId="10" borderId="0" applyNumberFormat="0" applyBorder="0" applyAlignment="0" applyProtection="0"/>
    <xf numFmtId="0" fontId="46" fillId="6" borderId="0" applyNumberFormat="0" applyBorder="0" applyAlignment="0" applyProtection="0"/>
    <xf numFmtId="0" fontId="46" fillId="16" borderId="0" applyNumberFormat="0" applyBorder="0" applyAlignment="0" applyProtection="0"/>
    <xf numFmtId="0" fontId="46" fillId="21" borderId="0" applyNumberFormat="0" applyBorder="0" applyAlignment="0" applyProtection="0"/>
    <xf numFmtId="0" fontId="38" fillId="7" borderId="0" applyNumberFormat="0" applyBorder="0" applyAlignment="0" applyProtection="0"/>
    <xf numFmtId="0" fontId="38" fillId="14" borderId="0" applyNumberFormat="0" applyBorder="0" applyAlignment="0" applyProtection="0"/>
    <xf numFmtId="0" fontId="46" fillId="22" borderId="0" applyNumberFormat="0" applyBorder="0" applyAlignment="0" applyProtection="0"/>
    <xf numFmtId="0" fontId="46" fillId="21" borderId="0" applyNumberFormat="0" applyBorder="0" applyAlignment="0" applyProtection="0"/>
    <xf numFmtId="0" fontId="46" fillId="13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46" fillId="14" borderId="0" applyNumberFormat="0" applyBorder="0" applyAlignment="0" applyProtection="0"/>
    <xf numFmtId="0" fontId="46" fillId="13" borderId="0" applyNumberFormat="0" applyBorder="0" applyAlignment="0" applyProtection="0"/>
    <xf numFmtId="0" fontId="46" fillId="23" borderId="0" applyNumberFormat="0" applyBorder="0" applyAlignment="0" applyProtection="0"/>
    <xf numFmtId="0" fontId="38" fillId="7" borderId="0" applyNumberFormat="0" applyBorder="0" applyAlignment="0" applyProtection="0"/>
    <xf numFmtId="0" fontId="38" fillId="14" borderId="0" applyNumberFormat="0" applyBorder="0" applyAlignment="0" applyProtection="0"/>
    <xf numFmtId="0" fontId="46" fillId="3" borderId="0" applyNumberFormat="0" applyBorder="0" applyAlignment="0" applyProtection="0"/>
    <xf numFmtId="0" fontId="46" fillId="23" borderId="0" applyNumberFormat="0" applyBorder="0" applyAlignment="0" applyProtection="0"/>
    <xf numFmtId="0" fontId="46" fillId="18" borderId="0" applyNumberFormat="0" applyBorder="0" applyAlignment="0" applyProtection="0"/>
    <xf numFmtId="0" fontId="38" fillId="7" borderId="0" applyNumberFormat="0" applyBorder="0" applyAlignment="0" applyProtection="0"/>
    <xf numFmtId="0" fontId="38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18" borderId="0" applyNumberFormat="0" applyBorder="0" applyAlignment="0" applyProtection="0"/>
    <xf numFmtId="0" fontId="46" fillId="11" borderId="0" applyNumberFormat="0" applyBorder="0" applyAlignment="0" applyProtection="0"/>
    <xf numFmtId="0" fontId="38" fillId="7" borderId="0" applyNumberFormat="0" applyBorder="0" applyAlignment="0" applyProtection="0"/>
    <xf numFmtId="0" fontId="38" fillId="9" borderId="0" applyNumberFormat="0" applyBorder="0" applyAlignment="0" applyProtection="0"/>
    <xf numFmtId="0" fontId="46" fillId="15" borderId="0" applyNumberFormat="0" applyBorder="0" applyAlignment="0" applyProtection="0"/>
    <xf numFmtId="0" fontId="46" fillId="11" borderId="0" applyNumberFormat="0" applyBorder="0" applyAlignment="0" applyProtection="0"/>
    <xf numFmtId="0" fontId="12" fillId="0" borderId="0">
      <alignment horizontal="center" wrapText="1"/>
      <protection locked="0"/>
    </xf>
    <xf numFmtId="0" fontId="30" fillId="3" borderId="0" applyNumberFormat="0" applyBorder="0" applyAlignment="0" applyProtection="0"/>
    <xf numFmtId="185" fontId="72" fillId="0" borderId="0" applyFill="0" applyBorder="0" applyAlignment="0">
      <protection/>
    </xf>
    <xf numFmtId="0" fontId="60" fillId="14" borderId="2" applyNumberFormat="0" applyAlignment="0" applyProtection="0"/>
    <xf numFmtId="0" fontId="61" fillId="22" borderId="3" applyNumberFormat="0" applyAlignment="0" applyProtection="0"/>
    <xf numFmtId="0" fontId="7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86" fontId="6" fillId="0" borderId="0">
      <alignment/>
      <protection/>
    </xf>
    <xf numFmtId="18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9" fontId="6" fillId="0" borderId="0">
      <alignment/>
      <protection/>
    </xf>
    <xf numFmtId="0" fontId="70" fillId="0" borderId="0" applyProtection="0">
      <alignment/>
    </xf>
    <xf numFmtId="190" fontId="6" fillId="0" borderId="0">
      <alignment/>
      <protection/>
    </xf>
    <xf numFmtId="191" fontId="74" fillId="0" borderId="0">
      <alignment/>
      <protection/>
    </xf>
    <xf numFmtId="0" fontId="36" fillId="0" borderId="0" applyNumberFormat="0" applyFill="0" applyBorder="0" applyAlignment="0" applyProtection="0"/>
    <xf numFmtId="0" fontId="44" fillId="0" borderId="0">
      <alignment/>
      <protection/>
    </xf>
    <xf numFmtId="0" fontId="44" fillId="0" borderId="0" applyProtection="0">
      <alignment/>
    </xf>
    <xf numFmtId="2" fontId="70" fillId="0" borderId="0" applyProtection="0">
      <alignment/>
    </xf>
    <xf numFmtId="0" fontId="31" fillId="4" borderId="0" applyNumberFormat="0" applyBorder="0" applyAlignment="0" applyProtection="0"/>
    <xf numFmtId="0" fontId="69" fillId="14" borderId="0" applyNumberFormat="0" applyBorder="0" applyAlignment="0" applyProtection="0"/>
    <xf numFmtId="0" fontId="73" fillId="0" borderId="4" applyNumberFormat="0" applyAlignment="0" applyProtection="0"/>
    <xf numFmtId="0" fontId="73" fillId="0" borderId="5">
      <alignment horizontal="left" vertical="center"/>
      <protection/>
    </xf>
    <xf numFmtId="0" fontId="48" fillId="0" borderId="6" applyNumberFormat="0" applyFill="0" applyAlignment="0" applyProtection="0"/>
    <xf numFmtId="0" fontId="33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75" fillId="0" borderId="0" applyProtection="0">
      <alignment/>
    </xf>
    <xf numFmtId="0" fontId="73" fillId="0" borderId="0" applyProtection="0">
      <alignment/>
    </xf>
    <xf numFmtId="0" fontId="40" fillId="7" borderId="2" applyNumberFormat="0" applyAlignment="0" applyProtection="0"/>
    <xf numFmtId="0" fontId="69" fillId="8" borderId="1" applyNumberFormat="0" applyBorder="0" applyAlignment="0" applyProtection="0"/>
    <xf numFmtId="192" fontId="77" fillId="24" borderId="0">
      <alignment/>
      <protection/>
    </xf>
    <xf numFmtId="0" fontId="40" fillId="7" borderId="2" applyNumberFormat="0" applyAlignment="0" applyProtection="0"/>
    <xf numFmtId="0" fontId="53" fillId="0" borderId="9" applyNumberFormat="0" applyFill="0" applyAlignment="0" applyProtection="0"/>
    <xf numFmtId="192" fontId="78" fillId="25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2" fillId="15" borderId="0" applyNumberFormat="0" applyBorder="0" applyAlignment="0" applyProtection="0"/>
    <xf numFmtId="0" fontId="6" fillId="0" borderId="0">
      <alignment/>
      <protection/>
    </xf>
    <xf numFmtId="37" fontId="79" fillId="0" borderId="0">
      <alignment/>
      <protection/>
    </xf>
    <xf numFmtId="0" fontId="77" fillId="0" borderId="0">
      <alignment/>
      <protection/>
    </xf>
    <xf numFmtId="0" fontId="68" fillId="0" borderId="0">
      <alignment/>
      <protection/>
    </xf>
    <xf numFmtId="0" fontId="54" fillId="0" borderId="0">
      <alignment/>
      <protection/>
    </xf>
    <xf numFmtId="0" fontId="1" fillId="9" borderId="10" applyNumberFormat="0" applyFont="0" applyAlignment="0" applyProtection="0"/>
    <xf numFmtId="1" fontId="49" fillId="0" borderId="0">
      <alignment horizontal="center"/>
      <protection locked="0"/>
    </xf>
    <xf numFmtId="0" fontId="59" fillId="14" borderId="11" applyNumberFormat="0" applyAlignment="0" applyProtection="0"/>
    <xf numFmtId="1" fontId="76" fillId="0" borderId="12" applyBorder="0">
      <alignment/>
      <protection locked="0"/>
    </xf>
    <xf numFmtId="14" fontId="12" fillId="0" borderId="0">
      <alignment horizontal="center" wrapText="1"/>
      <protection locked="0"/>
    </xf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0" fontId="74" fillId="0" borderId="0">
      <alignment/>
      <protection/>
    </xf>
    <xf numFmtId="13" fontId="0" fillId="0" borderId="0" applyFont="0" applyFill="0" applyProtection="0">
      <alignment/>
    </xf>
    <xf numFmtId="0" fontId="0" fillId="0" borderId="0" applyNumberFormat="0" applyFont="0" applyFill="0" applyBorder="0" applyAlignment="0" applyProtection="0"/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71" fillId="0" borderId="13">
      <alignment horizontal="center"/>
      <protection/>
    </xf>
    <xf numFmtId="3" fontId="0" fillId="0" borderId="0" applyFont="0" applyFill="0" applyBorder="0" applyAlignment="0" applyProtection="0"/>
    <xf numFmtId="0" fontId="0" fillId="26" borderId="0" applyNumberFormat="0" applyFont="0" applyBorder="0" applyAlignment="0" applyProtection="0"/>
    <xf numFmtId="0" fontId="71" fillId="0" borderId="0" applyNumberFormat="0" applyFill="0" applyBorder="0" applyAlignment="0" applyProtection="0"/>
    <xf numFmtId="0" fontId="47" fillId="27" borderId="14">
      <alignment/>
      <protection locked="0"/>
    </xf>
    <xf numFmtId="0" fontId="65" fillId="0" borderId="0">
      <alignment/>
      <protection/>
    </xf>
    <xf numFmtId="2" fontId="62" fillId="0" borderId="0">
      <alignment horizontal="right"/>
      <protection/>
    </xf>
    <xf numFmtId="0" fontId="47" fillId="27" borderId="14">
      <alignment/>
      <protection locked="0"/>
    </xf>
    <xf numFmtId="0" fontId="47" fillId="27" borderId="14">
      <alignment/>
      <protection locked="0"/>
    </xf>
    <xf numFmtId="18" fontId="62" fillId="0" borderId="1">
      <alignment horizontal="center"/>
      <protection locked="0"/>
    </xf>
    <xf numFmtId="0" fontId="28" fillId="0" borderId="0" applyNumberFormat="0" applyFill="0" applyBorder="0" applyAlignment="0" applyProtection="0"/>
    <xf numFmtId="0" fontId="70" fillId="0" borderId="15" applyProtection="0">
      <alignment/>
    </xf>
    <xf numFmtId="0" fontId="55" fillId="0" borderId="0" applyNumberFormat="0" applyFill="0" applyBorder="0" applyAlignment="0" applyProtection="0"/>
    <xf numFmtId="0" fontId="0" fillId="0" borderId="0" applyNumberFormat="0" applyFont="0" applyFill="0" applyBorder="0" applyAlignment="0"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44" fillId="0" borderId="16" applyNumberFormat="0" applyFill="0" applyProtection="0">
      <alignment horizontal="right"/>
    </xf>
    <xf numFmtId="0" fontId="28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33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80" fillId="0" borderId="16" applyNumberFormat="0" applyFill="0" applyProtection="0">
      <alignment horizontal="center"/>
    </xf>
    <xf numFmtId="0" fontId="66" fillId="0" borderId="0" applyNumberFormat="0" applyFill="0" applyBorder="0" applyAlignment="0" applyProtection="0"/>
    <xf numFmtId="0" fontId="50" fillId="0" borderId="17" applyNumberFormat="0" applyFill="0" applyProtection="0">
      <alignment horizontal="center"/>
    </xf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29" fillId="3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3" borderId="0" applyNumberFormat="0" applyBorder="0" applyAlignment="0" applyProtection="0"/>
    <xf numFmtId="0" fontId="81" fillId="3" borderId="0" applyNumberFormat="0" applyBorder="0" applyAlignment="0" applyProtection="0"/>
    <xf numFmtId="0" fontId="81" fillId="3" borderId="0" applyNumberFormat="0" applyBorder="0" applyAlignment="0" applyProtection="0"/>
    <xf numFmtId="0" fontId="81" fillId="3" borderId="0" applyNumberFormat="0" applyBorder="0" applyAlignment="0" applyProtection="0"/>
    <xf numFmtId="0" fontId="81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29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30" fillId="3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 vertical="center"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7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9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9" fillId="4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4" borderId="0" applyNumberFormat="0" applyBorder="0" applyAlignment="0" applyProtection="0"/>
    <xf numFmtId="0" fontId="67" fillId="4" borderId="0" applyNumberFormat="0" applyBorder="0" applyAlignment="0" applyProtection="0"/>
    <xf numFmtId="0" fontId="67" fillId="4" borderId="0" applyNumberFormat="0" applyBorder="0" applyAlignment="0" applyProtection="0"/>
    <xf numFmtId="0" fontId="67" fillId="4" borderId="0" applyNumberFormat="0" applyBorder="0" applyAlignment="0" applyProtection="0"/>
    <xf numFmtId="0" fontId="67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9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31" fillId="4" borderId="0" applyNumberFormat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7" fillId="0" borderId="18" applyNumberFormat="0" applyFill="0" applyAlignment="0" applyProtection="0"/>
    <xf numFmtId="44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14" borderId="2" applyNumberFormat="0" applyAlignment="0" applyProtection="0"/>
    <xf numFmtId="0" fontId="61" fillId="22" borderId="3" applyNumberFormat="0" applyAlignment="0" applyProtection="0"/>
    <xf numFmtId="0" fontId="36" fillId="0" borderId="0" applyNumberFormat="0" applyFill="0" applyBorder="0" applyAlignment="0" applyProtection="0"/>
    <xf numFmtId="0" fontId="50" fillId="0" borderId="17" applyNumberFormat="0" applyFill="0" applyProtection="0">
      <alignment horizontal="left"/>
    </xf>
    <xf numFmtId="0" fontId="55" fillId="0" borderId="0" applyNumberFormat="0" applyFill="0" applyBorder="0" applyAlignment="0" applyProtection="0"/>
    <xf numFmtId="0" fontId="53" fillId="0" borderId="9" applyNumberFormat="0" applyFill="0" applyAlignment="0" applyProtection="0"/>
    <xf numFmtId="176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6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83" fillId="0" borderId="0">
      <alignment/>
      <protection/>
    </xf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20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21" borderId="0" applyNumberFormat="0" applyBorder="0" applyAlignment="0" applyProtection="0"/>
    <xf numFmtId="179" fontId="44" fillId="0" borderId="17" applyFill="0" applyProtection="0">
      <alignment horizontal="right"/>
    </xf>
    <xf numFmtId="0" fontId="44" fillId="0" borderId="16" applyNumberFormat="0" applyFill="0" applyProtection="0">
      <alignment horizontal="left"/>
    </xf>
    <xf numFmtId="0" fontId="52" fillId="15" borderId="0" applyNumberFormat="0" applyBorder="0" applyAlignment="0" applyProtection="0"/>
    <xf numFmtId="0" fontId="59" fillId="14" borderId="11" applyNumberFormat="0" applyAlignment="0" applyProtection="0"/>
    <xf numFmtId="0" fontId="40" fillId="7" borderId="2" applyNumberFormat="0" applyAlignment="0" applyProtection="0"/>
    <xf numFmtId="1" fontId="44" fillId="0" borderId="17" applyFill="0" applyProtection="0">
      <alignment horizontal="center"/>
    </xf>
    <xf numFmtId="1" fontId="2" fillId="0" borderId="1">
      <alignment vertical="center"/>
      <protection locked="0"/>
    </xf>
    <xf numFmtId="0" fontId="63" fillId="0" borderId="0">
      <alignment/>
      <protection/>
    </xf>
    <xf numFmtId="197" fontId="2" fillId="0" borderId="1">
      <alignment vertical="center"/>
      <protection locked="0"/>
    </xf>
    <xf numFmtId="0" fontId="44" fillId="0" borderId="0">
      <alignment/>
      <protection/>
    </xf>
    <xf numFmtId="0" fontId="45" fillId="0" borderId="0" applyNumberFormat="0" applyFill="0" applyBorder="0" applyAlignment="0" applyProtection="0"/>
    <xf numFmtId="0" fontId="84" fillId="0" borderId="0">
      <alignment/>
      <protection/>
    </xf>
    <xf numFmtId="0" fontId="34" fillId="18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13" borderId="0" applyNumberFormat="0" applyBorder="0" applyAlignment="0" applyProtection="0"/>
    <xf numFmtId="0" fontId="34" fillId="31" borderId="0" applyNumberFormat="0" applyBorder="0" applyAlignment="0" applyProtection="0"/>
    <xf numFmtId="0" fontId="34" fillId="2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9" borderId="10" applyNumberFormat="0" applyFont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8" fillId="0" borderId="0">
      <alignment/>
      <protection/>
    </xf>
  </cellStyleXfs>
  <cellXfs count="555">
    <xf numFmtId="0" fontId="0" fillId="0" borderId="0" xfId="0" applyFont="1" applyAlignment="1">
      <alignment/>
    </xf>
    <xf numFmtId="199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2739" applyFont="1" applyAlignment="1">
      <alignment vertical="center"/>
      <protection/>
    </xf>
    <xf numFmtId="0" fontId="15" fillId="0" borderId="0" xfId="2727" applyFont="1" applyFill="1" applyProtection="1">
      <alignment vertical="center"/>
      <protection locked="0"/>
    </xf>
    <xf numFmtId="0" fontId="0" fillId="0" borderId="0" xfId="2739" applyAlignment="1">
      <alignment vertical="center"/>
      <protection/>
    </xf>
    <xf numFmtId="198" fontId="0" fillId="0" borderId="0" xfId="2739" applyNumberFormat="1" applyAlignment="1">
      <alignment horizontal="center" vertical="center"/>
      <protection/>
    </xf>
    <xf numFmtId="199" fontId="0" fillId="0" borderId="0" xfId="2739" applyNumberFormat="1" applyAlignment="1">
      <alignment horizontal="center" vertical="center"/>
      <protection/>
    </xf>
    <xf numFmtId="198" fontId="8" fillId="0" borderId="0" xfId="2739" applyNumberFormat="1" applyFont="1" applyAlignment="1">
      <alignment horizontal="center" vertical="center"/>
      <protection/>
    </xf>
    <xf numFmtId="0" fontId="21" fillId="0" borderId="0" xfId="2739" applyFont="1" applyAlignment="1">
      <alignment vertical="center"/>
      <protection/>
    </xf>
    <xf numFmtId="198" fontId="21" fillId="0" borderId="0" xfId="2739" applyNumberFormat="1" applyFont="1" applyAlignment="1">
      <alignment horizontal="center" vertical="center"/>
      <protection/>
    </xf>
    <xf numFmtId="0" fontId="5" fillId="0" borderId="1" xfId="2734" applyFont="1" applyFill="1" applyBorder="1" applyAlignment="1" applyProtection="1">
      <alignment horizontal="center" vertical="center" wrapText="1"/>
      <protection locked="0"/>
    </xf>
    <xf numFmtId="198" fontId="6" fillId="0" borderId="14" xfId="3157" applyNumberFormat="1" applyFont="1" applyBorder="1" applyAlignment="1">
      <alignment horizontal="center" vertical="center" wrapText="1"/>
    </xf>
    <xf numFmtId="198" fontId="6" fillId="0" borderId="16" xfId="3157" applyNumberFormat="1" applyFont="1" applyBorder="1" applyAlignment="1">
      <alignment horizontal="center" vertical="center" wrapText="1"/>
    </xf>
    <xf numFmtId="198" fontId="6" fillId="0" borderId="17" xfId="2739" applyNumberFormat="1" applyFont="1" applyBorder="1" applyAlignment="1">
      <alignment horizontal="center" vertical="center"/>
      <protection/>
    </xf>
    <xf numFmtId="0" fontId="8" fillId="0" borderId="0" xfId="2739" applyFont="1" applyAlignment="1">
      <alignment vertical="center"/>
      <protection/>
    </xf>
    <xf numFmtId="199" fontId="8" fillId="0" borderId="0" xfId="2739" applyNumberFormat="1" applyFont="1" applyAlignment="1">
      <alignment horizontal="center" vertical="center"/>
      <protection/>
    </xf>
    <xf numFmtId="199" fontId="13" fillId="0" borderId="0" xfId="2739" applyNumberFormat="1" applyFont="1" applyAlignment="1">
      <alignment horizontal="right" vertical="center"/>
      <protection/>
    </xf>
    <xf numFmtId="198" fontId="6" fillId="0" borderId="19" xfId="3157" applyNumberFormat="1" applyFont="1" applyBorder="1" applyAlignment="1">
      <alignment horizontal="center" vertical="center" wrapText="1"/>
    </xf>
    <xf numFmtId="198" fontId="22" fillId="0" borderId="20" xfId="2739" applyNumberFormat="1" applyFont="1" applyBorder="1" applyAlignment="1">
      <alignment horizontal="center" vertical="center" wrapText="1"/>
      <protection/>
    </xf>
    <xf numFmtId="198" fontId="6" fillId="0" borderId="14" xfId="2739" applyNumberFormat="1" applyFont="1" applyBorder="1" applyAlignment="1">
      <alignment horizontal="center" vertical="center"/>
      <protection/>
    </xf>
    <xf numFmtId="198" fontId="6" fillId="0" borderId="19" xfId="2739" applyNumberFormat="1" applyFont="1" applyBorder="1" applyAlignment="1">
      <alignment horizontal="center" vertical="center"/>
      <protection/>
    </xf>
    <xf numFmtId="198" fontId="6" fillId="0" borderId="20" xfId="2739" applyNumberFormat="1" applyFont="1" applyBorder="1" applyAlignment="1">
      <alignment horizontal="center" vertical="center"/>
      <protection/>
    </xf>
    <xf numFmtId="198" fontId="5" fillId="0" borderId="1" xfId="2739" applyNumberFormat="1" applyFont="1" applyBorder="1" applyAlignment="1">
      <alignment horizontal="center" vertical="center"/>
      <protection/>
    </xf>
    <xf numFmtId="0" fontId="5" fillId="0" borderId="1" xfId="2727" applyFont="1" applyFill="1" applyBorder="1" applyAlignment="1" applyProtection="1">
      <alignment horizontal="center" vertical="center" wrapText="1"/>
      <protection locked="0"/>
    </xf>
    <xf numFmtId="198" fontId="22" fillId="0" borderId="14" xfId="2739" applyNumberFormat="1" applyFont="1" applyBorder="1" applyAlignment="1">
      <alignment horizontal="center" vertical="center" wrapText="1"/>
      <protection/>
    </xf>
    <xf numFmtId="198" fontId="6" fillId="0" borderId="16" xfId="2739" applyNumberFormat="1" applyFont="1" applyBorder="1" applyAlignment="1">
      <alignment horizontal="center" vertical="center"/>
      <protection/>
    </xf>
    <xf numFmtId="0" fontId="13" fillId="0" borderId="0" xfId="2739" applyFont="1" applyAlignment="1">
      <alignment vertical="center"/>
      <protection/>
    </xf>
    <xf numFmtId="0" fontId="0" fillId="0" borderId="0" xfId="2728" applyFill="1" applyProtection="1">
      <alignment vertical="center"/>
      <protection locked="0"/>
    </xf>
    <xf numFmtId="0" fontId="0" fillId="0" borderId="0" xfId="2735" applyFill="1" applyAlignment="1" applyProtection="1">
      <alignment vertical="center" wrapText="1"/>
      <protection locked="0"/>
    </xf>
    <xf numFmtId="0" fontId="9" fillId="0" borderId="0" xfId="2735" applyFont="1" applyFill="1" applyAlignment="1" applyProtection="1">
      <alignment vertical="center" wrapText="1"/>
      <protection locked="0"/>
    </xf>
    <xf numFmtId="0" fontId="5" fillId="0" borderId="1" xfId="2735" applyFont="1" applyFill="1" applyBorder="1" applyAlignment="1" applyProtection="1">
      <alignment horizontal="center" vertical="center" wrapText="1"/>
      <protection locked="0"/>
    </xf>
    <xf numFmtId="0" fontId="98" fillId="0" borderId="14" xfId="698" applyNumberFormat="1" applyFont="1" applyFill="1" applyBorder="1" applyAlignment="1">
      <alignment horizontal="left" vertical="center" indent="1"/>
      <protection/>
    </xf>
    <xf numFmtId="198" fontId="99" fillId="0" borderId="14" xfId="690" applyNumberFormat="1" applyFont="1" applyFill="1" applyBorder="1" applyAlignment="1">
      <alignment horizontal="center" vertical="center" wrapText="1"/>
      <protection/>
    </xf>
    <xf numFmtId="0" fontId="100" fillId="0" borderId="14" xfId="698" applyNumberFormat="1" applyFont="1" applyFill="1" applyBorder="1" applyAlignment="1">
      <alignment vertical="center"/>
      <protection/>
    </xf>
    <xf numFmtId="0" fontId="6" fillId="0" borderId="14" xfId="698" applyNumberFormat="1" applyFont="1" applyFill="1" applyBorder="1" applyAlignment="1">
      <alignment horizontal="left" vertical="center" indent="1"/>
      <protection/>
    </xf>
    <xf numFmtId="198" fontId="22" fillId="0" borderId="14" xfId="690" applyNumberFormat="1" applyFont="1" applyFill="1" applyBorder="1" applyAlignment="1">
      <alignment horizontal="center" vertical="center" wrapText="1"/>
      <protection/>
    </xf>
    <xf numFmtId="198" fontId="22" fillId="0" borderId="19" xfId="690" applyNumberFormat="1" applyFont="1" applyFill="1" applyBorder="1" applyAlignment="1">
      <alignment horizontal="center" vertical="center" wrapText="1"/>
      <protection/>
    </xf>
    <xf numFmtId="198" fontId="6" fillId="0" borderId="14" xfId="2735" applyNumberFormat="1" applyFont="1" applyFill="1" applyBorder="1" applyAlignment="1" applyProtection="1">
      <alignment horizontal="center" vertical="center" wrapText="1"/>
      <protection locked="0"/>
    </xf>
    <xf numFmtId="198" fontId="99" fillId="0" borderId="0" xfId="690" applyNumberFormat="1" applyFont="1" applyFill="1" applyBorder="1" applyAlignment="1">
      <alignment horizontal="center" vertical="center" wrapText="1"/>
      <protection/>
    </xf>
    <xf numFmtId="198" fontId="99" fillId="0" borderId="19" xfId="690" applyNumberFormat="1" applyFont="1" applyFill="1" applyBorder="1" applyAlignment="1">
      <alignment horizontal="center" vertical="center" wrapText="1"/>
      <protection/>
    </xf>
    <xf numFmtId="0" fontId="98" fillId="0" borderId="16" xfId="698" applyNumberFormat="1" applyFont="1" applyFill="1" applyBorder="1" applyAlignment="1">
      <alignment horizontal="left" vertical="center" indent="1"/>
      <protection/>
    </xf>
    <xf numFmtId="198" fontId="99" fillId="0" borderId="21" xfId="690" applyNumberFormat="1" applyFont="1" applyFill="1" applyBorder="1" applyAlignment="1">
      <alignment horizontal="center" vertical="center" wrapText="1"/>
      <protection/>
    </xf>
    <xf numFmtId="0" fontId="100" fillId="0" borderId="16" xfId="698" applyNumberFormat="1" applyFont="1" applyFill="1" applyBorder="1" applyAlignment="1">
      <alignment horizontal="center" vertical="center"/>
      <protection/>
    </xf>
    <xf numFmtId="0" fontId="4" fillId="0" borderId="0" xfId="700" applyFont="1" applyAlignment="1">
      <alignment vertical="center" wrapText="1"/>
      <protection/>
    </xf>
    <xf numFmtId="0" fontId="4" fillId="0" borderId="0" xfId="700" applyFont="1" applyAlignment="1">
      <alignment vertical="center"/>
      <protection/>
    </xf>
    <xf numFmtId="0" fontId="0" fillId="0" borderId="0" xfId="700" applyAlignment="1">
      <alignment vertical="center"/>
      <protection/>
    </xf>
    <xf numFmtId="0" fontId="0" fillId="0" borderId="0" xfId="700" applyAlignment="1">
      <alignment horizontal="center" vertical="center"/>
      <protection/>
    </xf>
    <xf numFmtId="198" fontId="0" fillId="0" borderId="0" xfId="700" applyNumberFormat="1" applyAlignment="1">
      <alignment horizontal="center" vertical="center"/>
      <protection/>
    </xf>
    <xf numFmtId="199" fontId="0" fillId="0" borderId="0" xfId="700" applyNumberFormat="1" applyAlignment="1">
      <alignment horizontal="center" vertical="center"/>
      <protection/>
    </xf>
    <xf numFmtId="0" fontId="0" fillId="0" borderId="0" xfId="700" applyAlignment="1">
      <alignment vertical="center" wrapText="1"/>
      <protection/>
    </xf>
    <xf numFmtId="0" fontId="15" fillId="0" borderId="0" xfId="2729" applyFont="1">
      <alignment vertical="center"/>
      <protection/>
    </xf>
    <xf numFmtId="0" fontId="2" fillId="0" borderId="0" xfId="2729" applyFont="1" applyAlignment="1">
      <alignment horizontal="center" vertical="center"/>
      <protection/>
    </xf>
    <xf numFmtId="0" fontId="5" fillId="0" borderId="1" xfId="700" applyFont="1" applyBorder="1" applyAlignment="1">
      <alignment horizontal="center" vertical="center" wrapText="1"/>
      <protection/>
    </xf>
    <xf numFmtId="198" fontId="5" fillId="0" borderId="22" xfId="700" applyNumberFormat="1" applyFont="1" applyBorder="1" applyAlignment="1">
      <alignment horizontal="center" vertical="center" wrapText="1"/>
      <protection/>
    </xf>
    <xf numFmtId="199" fontId="5" fillId="0" borderId="22" xfId="700" applyNumberFormat="1" applyFont="1" applyBorder="1" applyAlignment="1">
      <alignment horizontal="center" vertical="center" wrapText="1"/>
      <protection/>
    </xf>
    <xf numFmtId="198" fontId="5" fillId="0" borderId="1" xfId="700" applyNumberFormat="1" applyFont="1" applyBorder="1" applyAlignment="1">
      <alignment horizontal="center" vertical="center" wrapText="1"/>
      <protection/>
    </xf>
    <xf numFmtId="201" fontId="6" fillId="0" borderId="23" xfId="700" applyNumberFormat="1" applyFont="1" applyBorder="1" applyAlignment="1">
      <alignment horizontal="center" vertical="center"/>
      <protection/>
    </xf>
    <xf numFmtId="198" fontId="6" fillId="0" borderId="22" xfId="700" applyNumberFormat="1" applyFont="1" applyBorder="1" applyAlignment="1">
      <alignment horizontal="center" vertical="center"/>
      <protection/>
    </xf>
    <xf numFmtId="199" fontId="6" fillId="0" borderId="22" xfId="700" applyNumberFormat="1" applyFont="1" applyBorder="1" applyAlignment="1">
      <alignment horizontal="center" vertical="center"/>
      <protection/>
    </xf>
    <xf numFmtId="0" fontId="6" fillId="0" borderId="22" xfId="700" applyFont="1" applyBorder="1" applyAlignment="1">
      <alignment horizontal="center" vertical="center"/>
      <protection/>
    </xf>
    <xf numFmtId="199" fontId="6" fillId="0" borderId="14" xfId="700" applyNumberFormat="1" applyFont="1" applyBorder="1" applyAlignment="1">
      <alignment horizontal="center" vertical="center"/>
      <protection/>
    </xf>
    <xf numFmtId="0" fontId="13" fillId="0" borderId="14" xfId="700" applyFont="1" applyBorder="1" applyAlignment="1">
      <alignment vertical="center"/>
      <protection/>
    </xf>
    <xf numFmtId="0" fontId="6" fillId="0" borderId="19" xfId="700" applyFont="1" applyBorder="1" applyAlignment="1">
      <alignment horizontal="center" vertical="center" wrapText="1"/>
      <protection/>
    </xf>
    <xf numFmtId="198" fontId="6" fillId="0" borderId="14" xfId="700" applyNumberFormat="1" applyFont="1" applyBorder="1" applyAlignment="1">
      <alignment horizontal="center" vertical="center" wrapText="1"/>
      <protection/>
    </xf>
    <xf numFmtId="0" fontId="6" fillId="0" borderId="14" xfId="700" applyFont="1" applyBorder="1" applyAlignment="1">
      <alignment horizontal="center" vertical="center"/>
      <protection/>
    </xf>
    <xf numFmtId="0" fontId="13" fillId="0" borderId="14" xfId="700" applyFont="1" applyBorder="1" applyAlignment="1">
      <alignment vertical="center" wrapText="1"/>
      <protection/>
    </xf>
    <xf numFmtId="201" fontId="6" fillId="0" borderId="19" xfId="700" applyNumberFormat="1" applyFont="1" applyBorder="1" applyAlignment="1">
      <alignment horizontal="center" vertical="center"/>
      <protection/>
    </xf>
    <xf numFmtId="198" fontId="6" fillId="0" borderId="14" xfId="700" applyNumberFormat="1" applyFont="1" applyBorder="1" applyAlignment="1">
      <alignment horizontal="center" vertical="center"/>
      <protection/>
    </xf>
    <xf numFmtId="0" fontId="23" fillId="0" borderId="14" xfId="700" applyFont="1" applyBorder="1" applyAlignment="1">
      <alignment horizontal="center" vertical="center"/>
      <protection/>
    </xf>
    <xf numFmtId="201" fontId="7" fillId="0" borderId="19" xfId="700" applyNumberFormat="1" applyFont="1" applyBorder="1" applyAlignment="1">
      <alignment horizontal="center" vertical="center"/>
      <protection/>
    </xf>
    <xf numFmtId="201" fontId="7" fillId="0" borderId="14" xfId="700" applyNumberFormat="1" applyFont="1" applyBorder="1" applyAlignment="1">
      <alignment horizontal="center" vertical="center"/>
      <protection/>
    </xf>
    <xf numFmtId="0" fontId="23" fillId="0" borderId="20" xfId="700" applyFont="1" applyFill="1" applyBorder="1" applyAlignment="1">
      <alignment horizontal="center" vertical="center" wrapText="1"/>
      <protection/>
    </xf>
    <xf numFmtId="0" fontId="7" fillId="0" borderId="14" xfId="700" applyFont="1" applyFill="1" applyBorder="1" applyAlignment="1">
      <alignment horizontal="center" vertical="center"/>
      <protection/>
    </xf>
    <xf numFmtId="201" fontId="6" fillId="0" borderId="19" xfId="700" applyNumberFormat="1" applyFont="1" applyFill="1" applyBorder="1" applyAlignment="1">
      <alignment horizontal="center" vertical="center"/>
      <protection/>
    </xf>
    <xf numFmtId="0" fontId="6" fillId="0" borderId="14" xfId="700" applyFont="1" applyBorder="1" applyAlignment="1">
      <alignment horizontal="center" vertical="center" wrapText="1"/>
      <protection/>
    </xf>
    <xf numFmtId="0" fontId="6" fillId="0" borderId="14" xfId="700" applyFont="1" applyBorder="1" applyAlignment="1">
      <alignment vertical="center"/>
      <protection/>
    </xf>
    <xf numFmtId="201" fontId="6" fillId="0" borderId="14" xfId="700" applyNumberFormat="1" applyFont="1" applyFill="1" applyBorder="1" applyAlignment="1">
      <alignment horizontal="center" vertical="center"/>
      <protection/>
    </xf>
    <xf numFmtId="0" fontId="7" fillId="0" borderId="16" xfId="700" applyFont="1" applyBorder="1" applyAlignment="1">
      <alignment horizontal="center" vertical="center"/>
      <protection/>
    </xf>
    <xf numFmtId="201" fontId="7" fillId="0" borderId="21" xfId="700" applyNumberFormat="1" applyFont="1" applyFill="1" applyBorder="1" applyAlignment="1">
      <alignment horizontal="center" vertical="center"/>
      <protection/>
    </xf>
    <xf numFmtId="201" fontId="7" fillId="0" borderId="16" xfId="700" applyNumberFormat="1" applyFont="1" applyFill="1" applyBorder="1" applyAlignment="1">
      <alignment horizontal="center" vertical="center"/>
      <protection/>
    </xf>
    <xf numFmtId="199" fontId="6" fillId="0" borderId="16" xfId="700" applyNumberFormat="1" applyFont="1" applyBorder="1" applyAlignment="1">
      <alignment horizontal="center" vertical="center"/>
      <protection/>
    </xf>
    <xf numFmtId="0" fontId="7" fillId="0" borderId="17" xfId="700" applyFont="1" applyBorder="1" applyAlignment="1">
      <alignment horizontal="center" vertical="center" wrapText="1"/>
      <protection/>
    </xf>
    <xf numFmtId="201" fontId="7" fillId="0" borderId="16" xfId="700" applyNumberFormat="1" applyFont="1" applyBorder="1" applyAlignment="1">
      <alignment horizontal="center" vertical="center"/>
      <protection/>
    </xf>
    <xf numFmtId="0" fontId="8" fillId="0" borderId="0" xfId="700" applyFont="1" applyAlignment="1">
      <alignment vertical="center"/>
      <protection/>
    </xf>
    <xf numFmtId="0" fontId="8" fillId="0" borderId="0" xfId="700" applyFont="1" applyAlignment="1">
      <alignment horizontal="center" vertical="center"/>
      <protection/>
    </xf>
    <xf numFmtId="198" fontId="8" fillId="0" borderId="0" xfId="700" applyNumberFormat="1" applyFont="1" applyAlignment="1">
      <alignment horizontal="center" vertical="center"/>
      <protection/>
    </xf>
    <xf numFmtId="199" fontId="8" fillId="0" borderId="0" xfId="700" applyNumberFormat="1" applyFont="1" applyAlignment="1">
      <alignment horizontal="center" vertical="center"/>
      <protection/>
    </xf>
    <xf numFmtId="0" fontId="8" fillId="0" borderId="0" xfId="700" applyFont="1" applyAlignment="1">
      <alignment vertical="center" wrapText="1"/>
      <protection/>
    </xf>
    <xf numFmtId="0" fontId="15" fillId="0" borderId="0" xfId="2731" applyFont="1" applyFill="1" applyProtection="1">
      <alignment vertical="center"/>
      <protection locked="0"/>
    </xf>
    <xf numFmtId="0" fontId="7" fillId="0" borderId="0" xfId="2740" applyFont="1" applyAlignment="1">
      <alignment vertical="center"/>
      <protection/>
    </xf>
    <xf numFmtId="0" fontId="6" fillId="0" borderId="0" xfId="2740" applyFont="1" applyAlignment="1">
      <alignment vertical="center"/>
      <protection/>
    </xf>
    <xf numFmtId="0" fontId="8" fillId="0" borderId="0" xfId="2740" applyFont="1" applyAlignment="1">
      <alignment vertical="center"/>
      <protection/>
    </xf>
    <xf numFmtId="198" fontId="8" fillId="0" borderId="0" xfId="2740" applyNumberFormat="1" applyFont="1" applyAlignment="1">
      <alignment horizontal="center" vertical="center"/>
      <protection/>
    </xf>
    <xf numFmtId="198" fontId="8" fillId="0" borderId="0" xfId="2740" applyNumberFormat="1" applyFont="1" applyFill="1" applyAlignment="1">
      <alignment horizontal="center" vertical="center"/>
      <protection/>
    </xf>
    <xf numFmtId="0" fontId="8" fillId="0" borderId="0" xfId="2740" applyFont="1" applyFill="1" applyAlignment="1">
      <alignment vertical="center"/>
      <protection/>
    </xf>
    <xf numFmtId="0" fontId="15" fillId="0" borderId="0" xfId="709" applyFont="1" applyAlignment="1">
      <alignment vertical="center"/>
      <protection/>
    </xf>
    <xf numFmtId="0" fontId="21" fillId="0" borderId="0" xfId="2740" applyFont="1" applyAlignment="1">
      <alignment vertical="center"/>
      <protection/>
    </xf>
    <xf numFmtId="198" fontId="21" fillId="0" borderId="0" xfId="2740" applyNumberFormat="1" applyFont="1" applyAlignment="1">
      <alignment horizontal="center" vertical="center"/>
      <protection/>
    </xf>
    <xf numFmtId="198" fontId="21" fillId="0" borderId="0" xfId="2740" applyNumberFormat="1" applyFont="1" applyFill="1" applyAlignment="1">
      <alignment horizontal="center" vertical="center"/>
      <protection/>
    </xf>
    <xf numFmtId="0" fontId="5" fillId="0" borderId="1" xfId="709" applyFont="1" applyFill="1" applyBorder="1" applyAlignment="1" applyProtection="1">
      <alignment horizontal="center" vertical="center" wrapText="1"/>
      <protection locked="0"/>
    </xf>
    <xf numFmtId="0" fontId="5" fillId="0" borderId="22" xfId="709" applyFont="1" applyFill="1" applyBorder="1" applyAlignment="1" applyProtection="1">
      <alignment horizontal="center" vertical="center" wrapText="1"/>
      <protection locked="0"/>
    </xf>
    <xf numFmtId="0" fontId="24" fillId="0" borderId="1" xfId="2740" applyFont="1" applyBorder="1" applyAlignment="1">
      <alignment horizontal="center" vertical="center" wrapText="1"/>
      <protection/>
    </xf>
    <xf numFmtId="198" fontId="25" fillId="0" borderId="1" xfId="2740" applyNumberFormat="1" applyFont="1" applyBorder="1" applyAlignment="1">
      <alignment horizontal="center" vertical="center" wrapText="1"/>
      <protection/>
    </xf>
    <xf numFmtId="198" fontId="25" fillId="0" borderId="1" xfId="2740" applyNumberFormat="1" applyFont="1" applyFill="1" applyBorder="1" applyAlignment="1">
      <alignment horizontal="center" vertical="center" wrapText="1"/>
      <protection/>
    </xf>
    <xf numFmtId="199" fontId="22" fillId="0" borderId="1" xfId="2740" applyNumberFormat="1" applyFont="1" applyFill="1" applyBorder="1" applyAlignment="1">
      <alignment horizontal="center" vertical="center" wrapText="1"/>
      <protection/>
    </xf>
    <xf numFmtId="199" fontId="6" fillId="0" borderId="1" xfId="3161" applyNumberFormat="1" applyFont="1" applyBorder="1" applyAlignment="1">
      <alignment horizontal="center" vertical="center" wrapText="1"/>
    </xf>
    <xf numFmtId="198" fontId="22" fillId="0" borderId="14" xfId="2740" applyNumberFormat="1" applyFont="1" applyFill="1" applyBorder="1" applyAlignment="1">
      <alignment horizontal="center" vertical="center" wrapText="1"/>
      <protection/>
    </xf>
    <xf numFmtId="199" fontId="22" fillId="0" borderId="14" xfId="2740" applyNumberFormat="1" applyFont="1" applyFill="1" applyBorder="1" applyAlignment="1">
      <alignment horizontal="center" vertical="center" wrapText="1"/>
      <protection/>
    </xf>
    <xf numFmtId="198" fontId="7" fillId="0" borderId="1" xfId="3161" applyNumberFormat="1" applyFont="1" applyBorder="1" applyAlignment="1">
      <alignment horizontal="center" vertical="center" wrapText="1"/>
    </xf>
    <xf numFmtId="198" fontId="6" fillId="0" borderId="0" xfId="2740" applyNumberFormat="1" applyFont="1" applyAlignment="1">
      <alignment vertical="center"/>
      <protection/>
    </xf>
    <xf numFmtId="0" fontId="21" fillId="0" borderId="0" xfId="0" applyFont="1" applyFill="1" applyAlignment="1" applyProtection="1">
      <alignment vertical="center" wrapText="1"/>
      <protection locked="0"/>
    </xf>
    <xf numFmtId="0" fontId="20" fillId="0" borderId="0" xfId="0" applyFont="1" applyFill="1" applyAlignment="1" applyProtection="1">
      <alignment vertical="center" wrapText="1"/>
      <protection locked="0"/>
    </xf>
    <xf numFmtId="0" fontId="5" fillId="0" borderId="0" xfId="0" applyFont="1" applyFill="1" applyAlignment="1" applyProtection="1">
      <alignment vertical="center" wrapText="1"/>
      <protection locked="0"/>
    </xf>
    <xf numFmtId="0" fontId="5" fillId="0" borderId="0" xfId="0" applyFont="1" applyFill="1" applyAlignment="1" applyProtection="1">
      <alignment horizontal="right" vertical="center" wrapText="1"/>
      <protection locked="0"/>
    </xf>
    <xf numFmtId="0" fontId="6" fillId="0" borderId="0" xfId="0" applyFont="1" applyFill="1" applyAlignment="1" applyProtection="1">
      <alignment vertical="center" wrapText="1"/>
      <protection locked="0"/>
    </xf>
    <xf numFmtId="0" fontId="8" fillId="0" borderId="0" xfId="0" applyFont="1" applyFill="1" applyAlignment="1" applyProtection="1">
      <alignment vertical="center" wrapText="1"/>
      <protection locked="0"/>
    </xf>
    <xf numFmtId="198" fontId="8" fillId="0" borderId="0" xfId="0" applyNumberFormat="1" applyFont="1" applyFill="1" applyAlignment="1" applyProtection="1">
      <alignment horizontal="center" vertical="center" wrapText="1"/>
      <protection locked="0"/>
    </xf>
    <xf numFmtId="0" fontId="15" fillId="0" borderId="0" xfId="0" applyFont="1" applyFill="1" applyAlignment="1" applyProtection="1">
      <alignment vertical="center" wrapText="1"/>
      <protection locked="0"/>
    </xf>
    <xf numFmtId="198" fontId="21" fillId="0" borderId="0" xfId="0" applyNumberFormat="1" applyFont="1" applyFill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2" xfId="2727" applyFont="1" applyFill="1" applyBorder="1" applyAlignment="1" applyProtection="1">
      <alignment horizontal="center" vertical="center"/>
      <protection locked="0"/>
    </xf>
    <xf numFmtId="198" fontId="6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4" xfId="2727" applyFont="1" applyFill="1" applyBorder="1" applyAlignment="1" applyProtection="1">
      <alignment horizontal="left" vertical="center" wrapText="1"/>
      <protection locked="0"/>
    </xf>
    <xf numFmtId="0" fontId="6" fillId="0" borderId="14" xfId="2727" applyFont="1" applyFill="1" applyBorder="1" applyAlignment="1" applyProtection="1">
      <alignment horizontal="center" vertical="center"/>
      <protection locked="0"/>
    </xf>
    <xf numFmtId="198" fontId="6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4" xfId="2727" applyFont="1" applyFill="1" applyBorder="1" applyAlignment="1" applyProtection="1">
      <alignment horizontal="left" vertical="center" wrapText="1"/>
      <protection locked="0"/>
    </xf>
    <xf numFmtId="0" fontId="6" fillId="0" borderId="14" xfId="2727" applyFont="1" applyFill="1" applyBorder="1" applyAlignment="1" applyProtection="1">
      <alignment horizontal="left" vertical="center"/>
      <protection locked="0"/>
    </xf>
    <xf numFmtId="0" fontId="23" fillId="0" borderId="16" xfId="2727" applyFont="1" applyFill="1" applyBorder="1" applyAlignment="1" applyProtection="1">
      <alignment horizontal="center" vertical="center"/>
      <protection locked="0"/>
    </xf>
    <xf numFmtId="0" fontId="7" fillId="0" borderId="16" xfId="2727" applyFont="1" applyFill="1" applyBorder="1" applyAlignment="1" applyProtection="1">
      <alignment horizontal="center" vertical="center"/>
      <protection locked="0"/>
    </xf>
    <xf numFmtId="198" fontId="7" fillId="0" borderId="16" xfId="0" applyNumberFormat="1" applyFont="1" applyFill="1" applyBorder="1" applyAlignment="1" applyProtection="1">
      <alignment horizontal="center" vertical="center" wrapText="1"/>
      <protection/>
    </xf>
    <xf numFmtId="198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7" fillId="0" borderId="16" xfId="2727" applyNumberFormat="1" applyFont="1" applyFill="1" applyBorder="1" applyAlignment="1" applyProtection="1">
      <alignment horizontal="center" vertical="center" shrinkToFit="1"/>
      <protection locked="0"/>
    </xf>
    <xf numFmtId="0" fontId="6" fillId="0" borderId="14" xfId="2727" applyNumberFormat="1" applyFont="1" applyFill="1" applyBorder="1" applyAlignment="1" applyProtection="1">
      <alignment horizontal="center" vertical="center" wrapText="1" shrinkToFit="1"/>
      <protection locked="0"/>
    </xf>
    <xf numFmtId="0" fontId="2" fillId="0" borderId="0" xfId="2727" applyFont="1" applyFill="1" applyProtection="1">
      <alignment vertical="center"/>
      <protection locked="0"/>
    </xf>
    <xf numFmtId="0" fontId="14" fillId="0" borderId="0" xfId="2727" applyFont="1" applyFill="1" applyProtection="1">
      <alignment vertical="center"/>
      <protection locked="0"/>
    </xf>
    <xf numFmtId="0" fontId="4" fillId="0" borderId="0" xfId="2727" applyFont="1" applyFill="1" applyProtection="1">
      <alignment vertical="center"/>
      <protection locked="0"/>
    </xf>
    <xf numFmtId="0" fontId="0" fillId="0" borderId="0" xfId="0" applyFont="1" applyAlignment="1" applyProtection="1">
      <alignment vertical="center" wrapText="1"/>
      <protection locked="0"/>
    </xf>
    <xf numFmtId="0" fontId="0" fillId="0" borderId="0" xfId="2727" applyFill="1" applyAlignment="1" applyProtection="1">
      <alignment vertical="center" shrinkToFit="1"/>
      <protection locked="0"/>
    </xf>
    <xf numFmtId="0" fontId="0" fillId="0" borderId="0" xfId="2727" applyFill="1" applyProtection="1">
      <alignment vertical="center"/>
      <protection locked="0"/>
    </xf>
    <xf numFmtId="0" fontId="0" fillId="0" borderId="0" xfId="2727" applyFill="1" applyAlignment="1" applyProtection="1">
      <alignment horizontal="center" vertical="center"/>
      <protection locked="0"/>
    </xf>
    <xf numFmtId="0" fontId="15" fillId="0" borderId="0" xfId="2727" applyFont="1" applyFill="1" applyAlignment="1" applyProtection="1">
      <alignment vertical="center" shrinkToFit="1"/>
      <protection locked="0"/>
    </xf>
    <xf numFmtId="0" fontId="21" fillId="0" borderId="0" xfId="2727" applyFont="1" applyFill="1" applyProtection="1">
      <alignment vertical="center"/>
      <protection locked="0"/>
    </xf>
    <xf numFmtId="0" fontId="21" fillId="0" borderId="0" xfId="2727" applyFont="1" applyFill="1" applyAlignment="1" applyProtection="1">
      <alignment horizontal="center" vertical="center"/>
      <protection locked="0"/>
    </xf>
    <xf numFmtId="0" fontId="20" fillId="0" borderId="0" xfId="2727" applyFont="1" applyFill="1" applyProtection="1">
      <alignment vertical="center"/>
      <protection locked="0"/>
    </xf>
    <xf numFmtId="0" fontId="6" fillId="0" borderId="0" xfId="2727" applyNumberFormat="1" applyFont="1" applyFill="1" applyBorder="1" applyAlignment="1" applyProtection="1">
      <alignment horizontal="justify" shrinkToFit="1"/>
      <protection locked="0"/>
    </xf>
    <xf numFmtId="0" fontId="6" fillId="0" borderId="0" xfId="2727" applyNumberFormat="1" applyFont="1" applyFill="1" applyAlignment="1" applyProtection="1">
      <alignment horizontal="justify"/>
      <protection locked="0"/>
    </xf>
    <xf numFmtId="0" fontId="6" fillId="0" borderId="0" xfId="2727" applyFont="1" applyFill="1" applyProtection="1">
      <alignment vertical="center"/>
      <protection locked="0"/>
    </xf>
    <xf numFmtId="0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2" xfId="2727" applyNumberFormat="1" applyFont="1" applyFill="1" applyBorder="1" applyAlignment="1" applyProtection="1">
      <alignment horizontal="center" vertical="center"/>
      <protection locked="0"/>
    </xf>
    <xf numFmtId="199" fontId="6" fillId="0" borderId="22" xfId="0" applyNumberFormat="1" applyFont="1" applyFill="1" applyBorder="1" applyAlignment="1" applyProtection="1">
      <alignment horizontal="center" vertical="center" wrapText="1"/>
      <protection/>
    </xf>
    <xf numFmtId="0" fontId="8" fillId="0" borderId="0" xfId="2727" applyFont="1" applyFill="1" applyProtection="1">
      <alignment vertical="center"/>
      <protection/>
    </xf>
    <xf numFmtId="0" fontId="6" fillId="0" borderId="14" xfId="2727" applyNumberFormat="1" applyFont="1" applyFill="1" applyBorder="1" applyAlignment="1" applyProtection="1">
      <alignment horizontal="center" vertical="center"/>
      <protection locked="0"/>
    </xf>
    <xf numFmtId="199" fontId="6" fillId="0" borderId="14" xfId="2727" applyNumberFormat="1" applyFont="1" applyFill="1" applyBorder="1" applyAlignment="1" applyProtection="1">
      <alignment horizontal="center" vertical="center"/>
      <protection/>
    </xf>
    <xf numFmtId="0" fontId="7" fillId="0" borderId="14" xfId="2727" applyNumberFormat="1" applyFont="1" applyFill="1" applyBorder="1" applyAlignment="1" applyProtection="1">
      <alignment horizontal="center" vertical="center" shrinkToFit="1"/>
      <protection locked="0"/>
    </xf>
    <xf numFmtId="0" fontId="7" fillId="0" borderId="14" xfId="2727" applyNumberFormat="1" applyFont="1" applyFill="1" applyBorder="1" applyAlignment="1" applyProtection="1">
      <alignment horizontal="center" vertical="center"/>
      <protection/>
    </xf>
    <xf numFmtId="0" fontId="8" fillId="0" borderId="25" xfId="2727" applyFont="1" applyFill="1" applyBorder="1" applyProtection="1">
      <alignment vertical="center"/>
      <protection locked="0"/>
    </xf>
    <xf numFmtId="0" fontId="6" fillId="0" borderId="14" xfId="2727" applyFont="1" applyFill="1" applyBorder="1" applyAlignment="1" applyProtection="1">
      <alignment horizontal="center" vertical="center"/>
      <protection/>
    </xf>
    <xf numFmtId="0" fontId="8" fillId="0" borderId="0" xfId="2727" applyFont="1" applyFill="1" applyBorder="1" applyProtection="1">
      <alignment vertical="center"/>
      <protection locked="0"/>
    </xf>
    <xf numFmtId="0" fontId="7" fillId="0" borderId="16" xfId="2727" applyNumberFormat="1" applyFont="1" applyFill="1" applyBorder="1" applyAlignment="1" applyProtection="1">
      <alignment horizontal="center" vertical="center" wrapText="1" shrinkToFit="1"/>
      <protection locked="0"/>
    </xf>
    <xf numFmtId="0" fontId="7" fillId="0" borderId="16" xfId="2727" applyFont="1" applyFill="1" applyBorder="1" applyAlignment="1" applyProtection="1">
      <alignment horizontal="center" vertical="center"/>
      <protection/>
    </xf>
    <xf numFmtId="199" fontId="6" fillId="0" borderId="16" xfId="0" applyNumberFormat="1" applyFont="1" applyFill="1" applyBorder="1" applyAlignment="1" applyProtection="1">
      <alignment horizontal="center" vertical="center" wrapText="1"/>
      <protection/>
    </xf>
    <xf numFmtId="199" fontId="6" fillId="0" borderId="16" xfId="2727" applyNumberFormat="1" applyFont="1" applyFill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 vertical="center" wrapText="1"/>
      <protection locked="0"/>
    </xf>
    <xf numFmtId="0" fontId="8" fillId="0" borderId="0" xfId="2727" applyFont="1" applyFill="1" applyAlignment="1" applyProtection="1">
      <alignment vertical="center" shrinkToFit="1"/>
      <protection locked="0"/>
    </xf>
    <xf numFmtId="0" fontId="8" fillId="0" borderId="0" xfId="2727" applyFont="1" applyFill="1" applyProtection="1">
      <alignment vertical="center"/>
      <protection locked="0"/>
    </xf>
    <xf numFmtId="0" fontId="8" fillId="0" borderId="0" xfId="2727" applyFont="1" applyFill="1" applyAlignment="1" applyProtection="1">
      <alignment horizontal="center" vertical="center"/>
      <protection locked="0"/>
    </xf>
    <xf numFmtId="0" fontId="14" fillId="0" borderId="0" xfId="2727" applyFont="1" applyFill="1" applyBorder="1" applyProtection="1">
      <alignment vertical="center"/>
      <protection locked="0"/>
    </xf>
    <xf numFmtId="0" fontId="6" fillId="0" borderId="25" xfId="2727" applyFont="1" applyFill="1" applyBorder="1" applyAlignment="1" applyProtection="1">
      <alignment horizontal="justify"/>
      <protection locked="0"/>
    </xf>
    <xf numFmtId="0" fontId="6" fillId="0" borderId="0" xfId="2727" applyFont="1" applyFill="1" applyAlignment="1" applyProtection="1">
      <alignment horizontal="justify"/>
      <protection locked="0"/>
    </xf>
    <xf numFmtId="0" fontId="4" fillId="0" borderId="0" xfId="2727" applyFont="1" applyFill="1" applyBorder="1" applyProtection="1">
      <alignment vertical="center"/>
      <protection locked="0"/>
    </xf>
    <xf numFmtId="0" fontId="15" fillId="0" borderId="0" xfId="2727" applyFont="1" applyFill="1" applyBorder="1" applyProtection="1">
      <alignment vertical="center"/>
      <protection locked="0"/>
    </xf>
    <xf numFmtId="1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6" xfId="0" applyFont="1" applyFill="1" applyBorder="1" applyAlignment="1" applyProtection="1">
      <alignment horizontal="center" vertical="center" wrapText="1"/>
      <protection locked="0"/>
    </xf>
    <xf numFmtId="0" fontId="6" fillId="0" borderId="22" xfId="0" applyFont="1" applyFill="1" applyBorder="1" applyAlignment="1" applyProtection="1">
      <alignment horizontal="center" vertical="center" wrapText="1"/>
      <protection locked="0"/>
    </xf>
    <xf numFmtId="199" fontId="0" fillId="0" borderId="0" xfId="2727" applyNumberFormat="1" applyFill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14" xfId="0" applyFont="1" applyFill="1" applyBorder="1" applyAlignment="1" applyProtection="1">
      <alignment horizontal="center" vertical="center" wrapText="1"/>
      <protection locked="0"/>
    </xf>
    <xf numFmtId="199" fontId="0" fillId="0" borderId="0" xfId="2727" applyNumberFormat="1" applyFill="1" applyBorder="1" applyProtection="1">
      <alignment vertical="center"/>
      <protection/>
    </xf>
    <xf numFmtId="0" fontId="23" fillId="0" borderId="14" xfId="2727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7" fillId="0" borderId="14" xfId="0" applyFont="1" applyFill="1" applyBorder="1" applyAlignment="1" applyProtection="1">
      <alignment horizontal="center" vertical="center" wrapText="1"/>
      <protection/>
    </xf>
    <xf numFmtId="198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2727" applyFill="1" applyBorder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vertical="center" wrapText="1"/>
      <protection locked="0"/>
    </xf>
    <xf numFmtId="0" fontId="26" fillId="0" borderId="0" xfId="0" applyFont="1" applyAlignment="1" applyProtection="1">
      <alignment vertical="center" wrapText="1"/>
      <protection locked="0"/>
    </xf>
    <xf numFmtId="0" fontId="0" fillId="0" borderId="0" xfId="0" applyFont="1" applyFill="1" applyAlignment="1" applyProtection="1">
      <alignment vertical="center" shrinkToFit="1"/>
      <protection locked="0"/>
    </xf>
    <xf numFmtId="0" fontId="0" fillId="0" borderId="0" xfId="0" applyFont="1" applyFill="1" applyAlignment="1" applyProtection="1">
      <alignment vertical="center" wrapText="1"/>
      <protection locked="0"/>
    </xf>
    <xf numFmtId="198" fontId="0" fillId="0" borderId="0" xfId="0" applyNumberFormat="1" applyFont="1" applyFill="1" applyAlignment="1" applyProtection="1">
      <alignment vertical="center" wrapText="1"/>
      <protection locked="0"/>
    </xf>
    <xf numFmtId="0" fontId="15" fillId="0" borderId="0" xfId="0" applyFont="1" applyFill="1" applyBorder="1" applyAlignment="1" applyProtection="1">
      <alignment vertical="center" shrinkToFit="1"/>
      <protection locked="0"/>
    </xf>
    <xf numFmtId="0" fontId="21" fillId="0" borderId="0" xfId="0" applyFont="1" applyFill="1" applyBorder="1" applyAlignment="1" applyProtection="1">
      <alignment vertical="center" wrapText="1"/>
      <protection locked="0"/>
    </xf>
    <xf numFmtId="198" fontId="21" fillId="0" borderId="0" xfId="0" applyNumberFormat="1" applyFont="1" applyFill="1" applyBorder="1" applyAlignment="1" applyProtection="1">
      <alignment vertical="center" wrapText="1"/>
      <protection locked="0"/>
    </xf>
    <xf numFmtId="3" fontId="6" fillId="0" borderId="0" xfId="0" applyNumberFormat="1" applyFont="1" applyFill="1" applyBorder="1" applyAlignment="1" applyProtection="1">
      <alignment vertical="center" shrinkToFit="1"/>
      <protection locked="0"/>
    </xf>
    <xf numFmtId="0" fontId="6" fillId="0" borderId="0" xfId="0" applyFont="1" applyFill="1" applyBorder="1" applyAlignment="1" applyProtection="1">
      <alignment vertical="center" wrapText="1"/>
      <protection locked="0"/>
    </xf>
    <xf numFmtId="198" fontId="6" fillId="0" borderId="0" xfId="0" applyNumberFormat="1" applyFont="1" applyFill="1" applyBorder="1" applyAlignment="1" applyProtection="1">
      <alignment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 vertical="center"/>
      <protection locked="0"/>
    </xf>
    <xf numFmtId="198" fontId="6" fillId="0" borderId="22" xfId="0" applyNumberFormat="1" applyFont="1" applyFill="1" applyBorder="1" applyAlignment="1" applyProtection="1">
      <alignment horizontal="center" vertical="center"/>
      <protection locked="0"/>
    </xf>
    <xf numFmtId="0" fontId="6" fillId="0" borderId="22" xfId="0" applyNumberFormat="1" applyFont="1" applyFill="1" applyBorder="1" applyAlignment="1" applyProtection="1">
      <alignment horizontal="center" vertical="center"/>
      <protection locked="0"/>
    </xf>
    <xf numFmtId="199" fontId="6" fillId="0" borderId="0" xfId="0" applyNumberFormat="1" applyFont="1" applyFill="1" applyAlignment="1" applyProtection="1">
      <alignment vertical="center" wrapText="1"/>
      <protection/>
    </xf>
    <xf numFmtId="198" fontId="6" fillId="0" borderId="14" xfId="0" applyNumberFormat="1" applyFont="1" applyFill="1" applyBorder="1" applyAlignment="1" applyProtection="1">
      <alignment horizontal="center" vertical="center"/>
      <protection locked="0"/>
    </xf>
    <xf numFmtId="0" fontId="6" fillId="0" borderId="14" xfId="0" applyNumberFormat="1" applyFont="1" applyFill="1" applyBorder="1" applyAlignment="1" applyProtection="1">
      <alignment horizontal="center" vertical="center"/>
      <protection locked="0"/>
    </xf>
    <xf numFmtId="1" fontId="7" fillId="0" borderId="14" xfId="2734" applyNumberFormat="1" applyFont="1" applyFill="1" applyBorder="1" applyAlignment="1" applyProtection="1">
      <alignment horizontal="center" vertical="center" shrinkToFit="1"/>
      <protection locked="0"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198" fontId="7" fillId="0" borderId="14" xfId="0" applyNumberFormat="1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3" fontId="23" fillId="0" borderId="16" xfId="0" applyNumberFormat="1" applyFont="1" applyFill="1" applyBorder="1" applyAlignment="1" applyProtection="1">
      <alignment horizontal="center" vertical="center" shrinkToFit="1"/>
      <protection locked="0"/>
    </xf>
    <xf numFmtId="198" fontId="7" fillId="0" borderId="16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vertical="center" shrinkToFit="1"/>
      <protection locked="0"/>
    </xf>
    <xf numFmtId="198" fontId="8" fillId="0" borderId="0" xfId="0" applyNumberFormat="1" applyFont="1" applyFill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5" fillId="0" borderId="0" xfId="0" applyFont="1" applyAlignment="1" applyProtection="1">
      <alignment horizontal="right" vertical="center" wrapText="1"/>
      <protection locked="0"/>
    </xf>
    <xf numFmtId="0" fontId="0" fillId="0" borderId="0" xfId="0" applyFont="1" applyFill="1" applyAlignment="1" applyProtection="1">
      <alignment horizontal="center" vertical="center" wrapText="1"/>
      <protection locked="0"/>
    </xf>
    <xf numFmtId="0" fontId="21" fillId="0" borderId="0" xfId="0" applyFont="1" applyFill="1" applyAlignment="1" applyProtection="1">
      <alignment horizontal="center" vertical="center" wrapText="1"/>
      <protection locked="0"/>
    </xf>
    <xf numFmtId="3" fontId="6" fillId="0" borderId="0" xfId="0" applyNumberFormat="1" applyFont="1" applyFill="1" applyAlignment="1" applyProtection="1">
      <alignment vertical="center" wrapText="1"/>
      <protection locked="0"/>
    </xf>
    <xf numFmtId="3" fontId="6" fillId="0" borderId="0" xfId="0" applyNumberFormat="1" applyFont="1" applyFill="1" applyAlignment="1" applyProtection="1">
      <alignment horizontal="center" vertical="center" wrapText="1"/>
      <protection locked="0"/>
    </xf>
    <xf numFmtId="198" fontId="6" fillId="0" borderId="0" xfId="0" applyNumberFormat="1" applyFont="1" applyFill="1" applyBorder="1" applyAlignment="1" applyProtection="1">
      <alignment horizontal="center" vertical="center" wrapText="1"/>
      <protection/>
    </xf>
    <xf numFmtId="198" fontId="6" fillId="0" borderId="22" xfId="0" applyNumberFormat="1" applyFont="1" applyFill="1" applyBorder="1" applyAlignment="1" applyProtection="1">
      <alignment horizontal="center" vertical="center" wrapText="1"/>
      <protection/>
    </xf>
    <xf numFmtId="198" fontId="6" fillId="0" borderId="0" xfId="0" applyNumberFormat="1" applyFont="1" applyAlignment="1" applyProtection="1">
      <alignment vertical="center" wrapText="1"/>
      <protection locked="0"/>
    </xf>
    <xf numFmtId="198" fontId="4" fillId="0" borderId="0" xfId="0" applyNumberFormat="1" applyFont="1" applyAlignment="1" applyProtection="1">
      <alignment vertical="center" wrapText="1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7" fillId="0" borderId="14" xfId="0" applyFont="1" applyFill="1" applyBorder="1" applyAlignment="1" applyProtection="1">
      <alignment horizontal="center" vertical="center"/>
      <protection locked="0"/>
    </xf>
    <xf numFmtId="198" fontId="7" fillId="0" borderId="0" xfId="0" applyNumberFormat="1" applyFont="1" applyFill="1" applyBorder="1" applyAlignment="1" applyProtection="1">
      <alignment horizontal="center" vertical="center" wrapText="1"/>
      <protection/>
    </xf>
    <xf numFmtId="198" fontId="7" fillId="0" borderId="14" xfId="0" applyNumberFormat="1" applyFont="1" applyFill="1" applyBorder="1" applyAlignment="1" applyProtection="1">
      <alignment horizontal="center" vertical="center" wrapText="1"/>
      <protection/>
    </xf>
    <xf numFmtId="3" fontId="23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center" vertical="center" wrapText="1"/>
      <protection locked="0"/>
    </xf>
    <xf numFmtId="199" fontId="4" fillId="0" borderId="0" xfId="0" applyNumberFormat="1" applyFont="1" applyAlignment="1" applyProtection="1">
      <alignment vertical="center" wrapText="1"/>
      <protection locked="0"/>
    </xf>
    <xf numFmtId="0" fontId="15" fillId="0" borderId="0" xfId="704" applyFont="1">
      <alignment/>
      <protection/>
    </xf>
    <xf numFmtId="0" fontId="0" fillId="0" borderId="0" xfId="704" applyFont="1">
      <alignment/>
      <protection/>
    </xf>
    <xf numFmtId="0" fontId="16" fillId="0" borderId="0" xfId="704" applyFont="1" applyAlignment="1">
      <alignment horizontal="center"/>
      <protection/>
    </xf>
    <xf numFmtId="0" fontId="17" fillId="0" borderId="0" xfId="704" applyFont="1" applyAlignment="1">
      <alignment horizontal="center"/>
      <protection/>
    </xf>
    <xf numFmtId="0" fontId="18" fillId="0" borderId="0" xfId="704" applyFont="1" applyAlignment="1">
      <alignment horizontal="center"/>
      <protection/>
    </xf>
    <xf numFmtId="0" fontId="19" fillId="0" borderId="0" xfId="704" applyFont="1" applyAlignment="1">
      <alignment horizontal="center"/>
      <protection/>
    </xf>
    <xf numFmtId="0" fontId="8" fillId="0" borderId="0" xfId="704" applyFont="1">
      <alignment/>
      <protection/>
    </xf>
    <xf numFmtId="0" fontId="8" fillId="0" borderId="0" xfId="2740" applyFont="1" applyAlignment="1">
      <alignment vertical="center" wrapText="1"/>
      <protection/>
    </xf>
    <xf numFmtId="0" fontId="11" fillId="0" borderId="0" xfId="2727" applyFont="1" applyFill="1" applyProtection="1">
      <alignment vertical="center"/>
      <protection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1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199" fontId="27" fillId="0" borderId="0" xfId="2727" applyNumberFormat="1" applyFont="1" applyFill="1" applyProtection="1">
      <alignment vertical="center"/>
      <protection/>
    </xf>
    <xf numFmtId="0" fontId="10" fillId="0" borderId="1" xfId="2734" applyFont="1" applyFill="1" applyBorder="1" applyAlignment="1" applyProtection="1">
      <alignment horizontal="center" vertical="center" wrapText="1"/>
      <protection locked="0"/>
    </xf>
    <xf numFmtId="199" fontId="11" fillId="0" borderId="0" xfId="0" applyNumberFormat="1" applyFont="1" applyFill="1" applyAlignment="1" applyProtection="1">
      <alignment vertical="center" wrapText="1"/>
      <protection/>
    </xf>
    <xf numFmtId="198" fontId="4" fillId="0" borderId="0" xfId="0" applyNumberFormat="1" applyFont="1" applyFill="1" applyAlignment="1" applyProtection="1">
      <alignment vertical="center" wrapText="1"/>
      <protection locked="0"/>
    </xf>
    <xf numFmtId="0" fontId="27" fillId="0" borderId="0" xfId="0" applyFont="1" applyAlignment="1" applyProtection="1">
      <alignment vertical="center" wrapText="1"/>
      <protection locked="0"/>
    </xf>
    <xf numFmtId="0" fontId="6" fillId="33" borderId="14" xfId="0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 horizontal="center" vertical="center" wrapText="1"/>
      <protection/>
    </xf>
    <xf numFmtId="0" fontId="6" fillId="33" borderId="14" xfId="2727" applyNumberFormat="1" applyFont="1" applyFill="1" applyBorder="1" applyAlignment="1" applyProtection="1">
      <alignment horizontal="center" vertical="center"/>
      <protection locked="0"/>
    </xf>
    <xf numFmtId="0" fontId="15" fillId="0" borderId="0" xfId="690" applyFont="1" applyAlignment="1">
      <alignment vertical="center"/>
      <protection/>
    </xf>
    <xf numFmtId="0" fontId="4" fillId="0" borderId="0" xfId="2739" applyFont="1" applyAlignment="1">
      <alignment vertical="center"/>
      <protection/>
    </xf>
    <xf numFmtId="0" fontId="2" fillId="0" borderId="0" xfId="2735" applyFont="1" applyFill="1" applyAlignment="1" applyProtection="1">
      <alignment vertical="center" wrapText="1"/>
      <protection locked="0"/>
    </xf>
    <xf numFmtId="0" fontId="3" fillId="0" borderId="0" xfId="2735" applyFont="1" applyFill="1" applyAlignment="1" applyProtection="1">
      <alignment vertical="center" wrapText="1"/>
      <protection locked="0"/>
    </xf>
    <xf numFmtId="0" fontId="4" fillId="0" borderId="0" xfId="2735" applyFont="1" applyFill="1" applyAlignment="1" applyProtection="1">
      <alignment vertical="center" wrapText="1"/>
      <protection locked="0"/>
    </xf>
    <xf numFmtId="198" fontId="4" fillId="0" borderId="19" xfId="2735" applyNumberFormat="1" applyFont="1" applyFill="1" applyBorder="1" applyAlignment="1" applyProtection="1">
      <alignment horizontal="center" vertical="center" wrapText="1"/>
      <protection locked="0"/>
    </xf>
    <xf numFmtId="198" fontId="101" fillId="0" borderId="19" xfId="690" applyNumberFormat="1" applyFont="1" applyFill="1" applyBorder="1" applyAlignment="1">
      <alignment horizontal="center" vertical="center" wrapText="1"/>
      <protection/>
    </xf>
    <xf numFmtId="0" fontId="4" fillId="0" borderId="16" xfId="698" applyNumberFormat="1" applyFont="1" applyFill="1" applyBorder="1" applyAlignment="1">
      <alignment horizontal="left" vertical="center" indent="1"/>
      <protection/>
    </xf>
    <xf numFmtId="198" fontId="22" fillId="0" borderId="21" xfId="690" applyNumberFormat="1" applyFont="1" applyFill="1" applyBorder="1" applyAlignment="1">
      <alignment horizontal="center" vertical="center" wrapText="1"/>
      <protection/>
    </xf>
    <xf numFmtId="198" fontId="99" fillId="0" borderId="16" xfId="690" applyNumberFormat="1" applyFont="1" applyFill="1" applyBorder="1" applyAlignment="1">
      <alignment horizontal="center" vertical="center" wrapText="1"/>
      <protection/>
    </xf>
    <xf numFmtId="0" fontId="85" fillId="0" borderId="0" xfId="2735" applyFont="1" applyFill="1" applyAlignment="1" applyProtection="1">
      <alignment vertical="center" wrapText="1"/>
      <protection locked="0"/>
    </xf>
    <xf numFmtId="198" fontId="25" fillId="0" borderId="19" xfId="690" applyNumberFormat="1" applyFont="1" applyFill="1" applyBorder="1" applyAlignment="1">
      <alignment horizontal="center" vertical="center" wrapText="1"/>
      <protection/>
    </xf>
    <xf numFmtId="198" fontId="4" fillId="0" borderId="14" xfId="2735" applyNumberFormat="1" applyFont="1" applyFill="1" applyBorder="1" applyAlignment="1" applyProtection="1">
      <alignment horizontal="center" vertical="center" wrapText="1"/>
      <protection locked="0"/>
    </xf>
    <xf numFmtId="198" fontId="85" fillId="0" borderId="16" xfId="2735" applyNumberFormat="1" applyFont="1" applyFill="1" applyBorder="1" applyAlignment="1" applyProtection="1">
      <alignment horizontal="center" vertical="center" wrapText="1"/>
      <protection locked="0"/>
    </xf>
    <xf numFmtId="198" fontId="7" fillId="0" borderId="0" xfId="2740" applyNumberFormat="1" applyFont="1" applyAlignment="1">
      <alignment vertical="center"/>
      <protection/>
    </xf>
    <xf numFmtId="49" fontId="15" fillId="0" borderId="0" xfId="2132" applyNumberFormat="1" applyFont="1" applyFill="1" applyAlignment="1">
      <alignment vertical="center"/>
      <protection/>
    </xf>
    <xf numFmtId="0" fontId="15" fillId="0" borderId="0" xfId="706" applyFont="1" applyFill="1" applyAlignment="1">
      <alignment horizontal="center" vertical="center"/>
      <protection/>
    </xf>
    <xf numFmtId="0" fontId="0" fillId="0" borderId="0" xfId="706" applyFont="1" applyFill="1" applyAlignment="1">
      <alignment vertical="center"/>
      <protection/>
    </xf>
    <xf numFmtId="0" fontId="15" fillId="0" borderId="0" xfId="706" applyFont="1" applyFill="1" applyAlignment="1">
      <alignment vertical="center"/>
      <protection/>
    </xf>
    <xf numFmtId="0" fontId="5" fillId="0" borderId="1" xfId="706" applyFont="1" applyFill="1" applyBorder="1" applyAlignment="1">
      <alignment horizontal="center" vertical="center"/>
      <protection/>
    </xf>
    <xf numFmtId="0" fontId="5" fillId="0" borderId="22" xfId="706" applyFont="1" applyFill="1" applyBorder="1" applyAlignment="1">
      <alignment horizontal="center" vertical="center"/>
      <protection/>
    </xf>
    <xf numFmtId="0" fontId="5" fillId="0" borderId="14" xfId="706" applyFont="1" applyFill="1" applyBorder="1" applyAlignment="1">
      <alignment horizontal="center" vertical="center"/>
      <protection/>
    </xf>
    <xf numFmtId="0" fontId="5" fillId="0" borderId="20" xfId="706" applyFont="1" applyFill="1" applyBorder="1" applyAlignment="1">
      <alignment horizontal="center" vertical="center"/>
      <protection/>
    </xf>
    <xf numFmtId="0" fontId="5" fillId="0" borderId="17" xfId="706" applyFont="1" applyFill="1" applyBorder="1" applyAlignment="1">
      <alignment horizontal="center" vertical="center"/>
      <protection/>
    </xf>
    <xf numFmtId="0" fontId="5" fillId="0" borderId="16" xfId="706" applyFont="1" applyFill="1" applyBorder="1" applyAlignment="1">
      <alignment horizontal="center" vertical="center"/>
      <protection/>
    </xf>
    <xf numFmtId="0" fontId="6" fillId="0" borderId="22" xfId="698" applyNumberFormat="1" applyFont="1" applyFill="1" applyBorder="1" applyAlignment="1">
      <alignment horizontal="left" vertical="center" indent="1"/>
      <protection/>
    </xf>
    <xf numFmtId="198" fontId="6" fillId="0" borderId="22" xfId="3161" applyNumberFormat="1" applyFont="1" applyFill="1" applyBorder="1" applyAlignment="1">
      <alignment horizontal="center" vertical="center" wrapText="1"/>
    </xf>
    <xf numFmtId="198" fontId="6" fillId="0" borderId="14" xfId="2740" applyNumberFormat="1" applyFont="1" applyFill="1" applyBorder="1" applyAlignment="1">
      <alignment horizontal="center" vertical="center" wrapText="1"/>
      <protection/>
    </xf>
    <xf numFmtId="199" fontId="6" fillId="0" borderId="14" xfId="2740" applyNumberFormat="1" applyFont="1" applyFill="1" applyBorder="1" applyAlignment="1">
      <alignment horizontal="center" vertical="center" wrapText="1"/>
      <protection/>
    </xf>
    <xf numFmtId="198" fontId="6" fillId="0" borderId="14" xfId="3161" applyNumberFormat="1" applyFont="1" applyFill="1" applyBorder="1" applyAlignment="1">
      <alignment horizontal="center" vertical="center" wrapText="1"/>
    </xf>
    <xf numFmtId="198" fontId="6" fillId="0" borderId="16" xfId="3161" applyNumberFormat="1" applyFont="1" applyFill="1" applyBorder="1" applyAlignment="1">
      <alignment horizontal="center" vertical="center" wrapText="1"/>
    </xf>
    <xf numFmtId="0" fontId="15" fillId="0" borderId="0" xfId="2730" applyFont="1">
      <alignment vertical="center"/>
      <protection/>
    </xf>
    <xf numFmtId="0" fontId="86" fillId="0" borderId="25" xfId="2741" applyNumberFormat="1" applyFont="1" applyBorder="1" applyAlignment="1">
      <alignment horizontal="center" vertical="center" wrapText="1"/>
      <protection/>
    </xf>
    <xf numFmtId="0" fontId="86" fillId="0" borderId="0" xfId="2741" applyNumberFormat="1" applyFont="1" applyBorder="1" applyAlignment="1">
      <alignment horizontal="center" vertical="center" wrapText="1"/>
      <protection/>
    </xf>
    <xf numFmtId="0" fontId="5" fillId="0" borderId="1" xfId="0" applyFont="1" applyBorder="1" applyAlignment="1">
      <alignment horizontal="center" vertical="center" wrapText="1"/>
    </xf>
    <xf numFmtId="198" fontId="6" fillId="0" borderId="1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6" fillId="0" borderId="23" xfId="2727" applyNumberFormat="1" applyFont="1" applyFill="1" applyBorder="1" applyAlignment="1" applyProtection="1">
      <alignment horizontal="center" vertical="center"/>
      <protection locked="0"/>
    </xf>
    <xf numFmtId="199" fontId="6" fillId="0" borderId="20" xfId="2727" applyNumberFormat="1" applyFont="1" applyFill="1" applyBorder="1" applyAlignment="1" applyProtection="1">
      <alignment horizontal="center" vertical="center"/>
      <protection/>
    </xf>
    <xf numFmtId="0" fontId="6" fillId="0" borderId="19" xfId="2727" applyNumberFormat="1" applyFont="1" applyFill="1" applyBorder="1" applyAlignment="1" applyProtection="1">
      <alignment horizontal="center" vertical="center"/>
      <protection locked="0"/>
    </xf>
    <xf numFmtId="0" fontId="7" fillId="0" borderId="19" xfId="2727" applyNumberFormat="1" applyFont="1" applyFill="1" applyBorder="1" applyAlignment="1" applyProtection="1">
      <alignment horizontal="center" vertical="center"/>
      <protection/>
    </xf>
    <xf numFmtId="199" fontId="6" fillId="0" borderId="17" xfId="2727" applyNumberFormat="1" applyFont="1" applyFill="1" applyBorder="1" applyAlignment="1" applyProtection="1">
      <alignment horizontal="center" vertical="center"/>
      <protection/>
    </xf>
    <xf numFmtId="199" fontId="6" fillId="0" borderId="22" xfId="0" applyNumberFormat="1" applyFont="1" applyFill="1" applyBorder="1" applyAlignment="1" applyProtection="1">
      <alignment horizontal="center" vertical="center" wrapText="1"/>
      <protection locked="0"/>
    </xf>
    <xf numFmtId="19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99" fontId="6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706" applyFont="1" applyFill="1" applyBorder="1" applyAlignment="1">
      <alignment horizontal="center" vertical="center"/>
      <protection/>
    </xf>
    <xf numFmtId="0" fontId="85" fillId="0" borderId="22" xfId="0" applyNumberFormat="1" applyFont="1" applyFill="1" applyBorder="1" applyAlignment="1" applyProtection="1">
      <alignment horizontal="left" vertical="center"/>
      <protection/>
    </xf>
    <xf numFmtId="0" fontId="85" fillId="0" borderId="14" xfId="0" applyNumberFormat="1" applyFont="1" applyFill="1" applyBorder="1" applyAlignment="1" applyProtection="1">
      <alignment horizontal="left" vertical="center"/>
      <protection/>
    </xf>
    <xf numFmtId="0" fontId="4" fillId="0" borderId="14" xfId="0" applyNumberFormat="1" applyFont="1" applyFill="1" applyBorder="1" applyAlignment="1" applyProtection="1">
      <alignment horizontal="left" vertical="center"/>
      <protection/>
    </xf>
    <xf numFmtId="0" fontId="4" fillId="0" borderId="16" xfId="0" applyNumberFormat="1" applyFont="1" applyFill="1" applyBorder="1" applyAlignment="1" applyProtection="1">
      <alignment horizontal="left" vertical="center"/>
      <protection/>
    </xf>
    <xf numFmtId="0" fontId="5" fillId="0" borderId="26" xfId="706" applyFont="1" applyFill="1" applyBorder="1" applyAlignment="1">
      <alignment horizontal="center" vertical="center"/>
      <protection/>
    </xf>
    <xf numFmtId="0" fontId="85" fillId="0" borderId="16" xfId="0" applyNumberFormat="1" applyFont="1" applyFill="1" applyBorder="1" applyAlignment="1" applyProtection="1">
      <alignment horizontal="center" vertical="center"/>
      <protection/>
    </xf>
    <xf numFmtId="0" fontId="85" fillId="0" borderId="17" xfId="0" applyFont="1" applyFill="1" applyBorder="1" applyAlignment="1">
      <alignment horizontal="center" vertical="center"/>
    </xf>
    <xf numFmtId="0" fontId="85" fillId="0" borderId="16" xfId="0" applyNumberFormat="1" applyFont="1" applyFill="1" applyBorder="1" applyAlignment="1" applyProtection="1">
      <alignment horizontal="left" vertical="center"/>
      <protection/>
    </xf>
    <xf numFmtId="0" fontId="5" fillId="0" borderId="25" xfId="706" applyFont="1" applyFill="1" applyBorder="1" applyAlignment="1">
      <alignment horizontal="center" vertical="center"/>
      <protection/>
    </xf>
    <xf numFmtId="0" fontId="85" fillId="0" borderId="20" xfId="0" applyNumberFormat="1" applyFont="1" applyFill="1" applyBorder="1" applyAlignment="1" applyProtection="1">
      <alignment horizontal="left" vertical="center"/>
      <protection/>
    </xf>
    <xf numFmtId="0" fontId="4" fillId="0" borderId="20" xfId="0" applyNumberFormat="1" applyFont="1" applyFill="1" applyBorder="1" applyAlignment="1" applyProtection="1">
      <alignment horizontal="left" vertical="center"/>
      <protection/>
    </xf>
    <xf numFmtId="0" fontId="4" fillId="0" borderId="19" xfId="0" applyNumberFormat="1" applyFont="1" applyFill="1" applyBorder="1" applyAlignment="1" applyProtection="1">
      <alignment horizontal="left" vertical="center"/>
      <protection/>
    </xf>
    <xf numFmtId="0" fontId="15" fillId="0" borderId="0" xfId="2732" applyFont="1" applyFill="1" applyAlignment="1" applyProtection="1">
      <alignment vertical="center" shrinkToFit="1"/>
      <protection locked="0"/>
    </xf>
    <xf numFmtId="0" fontId="2" fillId="0" borderId="0" xfId="2738" applyFont="1" applyFill="1" applyAlignment="1" applyProtection="1">
      <alignment vertical="center" wrapText="1"/>
      <protection locked="0"/>
    </xf>
    <xf numFmtId="0" fontId="3" fillId="0" borderId="0" xfId="2738" applyFont="1" applyFill="1" applyAlignment="1" applyProtection="1">
      <alignment vertical="center" wrapText="1"/>
      <protection locked="0"/>
    </xf>
    <xf numFmtId="0" fontId="4" fillId="0" borderId="0" xfId="2738" applyFont="1" applyFill="1" applyAlignment="1" applyProtection="1">
      <alignment vertical="center" wrapText="1"/>
      <protection locked="0"/>
    </xf>
    <xf numFmtId="0" fontId="5" fillId="0" borderId="22" xfId="710" applyFont="1" applyBorder="1" applyAlignment="1" applyProtection="1">
      <alignment horizontal="center" vertical="center" wrapText="1"/>
      <protection locked="0"/>
    </xf>
    <xf numFmtId="0" fontId="10" fillId="0" borderId="22" xfId="710" applyFont="1" applyBorder="1" applyAlignment="1" applyProtection="1">
      <alignment horizontal="center" vertical="center" wrapText="1"/>
      <protection locked="0"/>
    </xf>
    <xf numFmtId="0" fontId="10" fillId="0" borderId="22" xfId="2738" applyFont="1" applyFill="1" applyBorder="1" applyAlignment="1" applyProtection="1">
      <alignment horizontal="center" vertical="center" wrapText="1"/>
      <protection locked="0"/>
    </xf>
    <xf numFmtId="0" fontId="0" fillId="0" borderId="0" xfId="2738" applyFont="1" applyFill="1" applyAlignment="1" applyProtection="1">
      <alignment vertical="center" wrapText="1"/>
      <protection locked="0"/>
    </xf>
    <xf numFmtId="0" fontId="85" fillId="0" borderId="23" xfId="2737" applyFont="1" applyBorder="1" applyAlignment="1">
      <alignment horizontal="center" vertical="center"/>
      <protection/>
    </xf>
    <xf numFmtId="0" fontId="85" fillId="0" borderId="22" xfId="2737" applyFont="1" applyBorder="1" applyAlignment="1">
      <alignment horizontal="center" vertical="center"/>
      <protection/>
    </xf>
    <xf numFmtId="0" fontId="6" fillId="0" borderId="22" xfId="701" applyFont="1" applyBorder="1" applyAlignment="1">
      <alignment horizontal="center" vertical="center"/>
      <protection/>
    </xf>
    <xf numFmtId="0" fontId="4" fillId="0" borderId="19" xfId="2737" applyFont="1" applyBorder="1" applyAlignment="1">
      <alignment horizontal="center" vertical="center"/>
      <protection/>
    </xf>
    <xf numFmtId="0" fontId="4" fillId="0" borderId="14" xfId="2737" applyFont="1" applyBorder="1" applyAlignment="1">
      <alignment horizontal="center" vertical="center"/>
      <protection/>
    </xf>
    <xf numFmtId="0" fontId="4" fillId="0" borderId="14" xfId="2737" applyNumberFormat="1" applyFont="1" applyBorder="1" applyAlignment="1">
      <alignment horizontal="center" vertical="center"/>
      <protection/>
    </xf>
    <xf numFmtId="0" fontId="0" fillId="0" borderId="14" xfId="2738" applyFont="1" applyFill="1" applyBorder="1" applyAlignment="1" applyProtection="1">
      <alignment horizontal="center" vertical="center" wrapText="1"/>
      <protection locked="0"/>
    </xf>
    <xf numFmtId="0" fontId="6" fillId="0" borderId="14" xfId="701" applyFont="1" applyBorder="1" applyAlignment="1">
      <alignment horizontal="center" vertical="center"/>
      <protection/>
    </xf>
    <xf numFmtId="0" fontId="13" fillId="0" borderId="19" xfId="701" applyFont="1" applyBorder="1" applyAlignment="1" applyProtection="1">
      <alignment vertical="center" wrapText="1"/>
      <protection locked="0"/>
    </xf>
    <xf numFmtId="0" fontId="13" fillId="0" borderId="14" xfId="701" applyFont="1" applyBorder="1" applyAlignment="1" applyProtection="1">
      <alignment vertical="center" wrapText="1"/>
      <protection locked="0"/>
    </xf>
    <xf numFmtId="0" fontId="0" fillId="0" borderId="14" xfId="2738" applyFont="1" applyFill="1" applyBorder="1" applyAlignment="1" applyProtection="1">
      <alignment vertical="center" wrapText="1"/>
      <protection locked="0"/>
    </xf>
    <xf numFmtId="0" fontId="0" fillId="0" borderId="19" xfId="2738" applyFont="1" applyFill="1" applyBorder="1" applyAlignment="1" applyProtection="1">
      <alignment vertical="center" wrapText="1"/>
      <protection locked="0"/>
    </xf>
    <xf numFmtId="0" fontId="0" fillId="0" borderId="21" xfId="2738" applyFont="1" applyFill="1" applyBorder="1" applyAlignment="1" applyProtection="1">
      <alignment vertical="center" wrapText="1"/>
      <protection locked="0"/>
    </xf>
    <xf numFmtId="0" fontId="0" fillId="0" borderId="16" xfId="2738" applyFont="1" applyFill="1" applyBorder="1" applyAlignment="1" applyProtection="1">
      <alignment vertical="center" wrapText="1"/>
      <protection locked="0"/>
    </xf>
    <xf numFmtId="0" fontId="6" fillId="0" borderId="16" xfId="701" applyFont="1" applyBorder="1" applyAlignment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85" fillId="0" borderId="0" xfId="0" applyNumberFormat="1" applyFont="1" applyFill="1" applyBorder="1" applyAlignment="1" applyProtection="1">
      <alignment horizontal="left" vertical="center"/>
      <protection/>
    </xf>
    <xf numFmtId="0" fontId="85" fillId="0" borderId="19" xfId="0" applyNumberFormat="1" applyFont="1" applyFill="1" applyBorder="1" applyAlignment="1" applyProtection="1">
      <alignment horizontal="left" vertical="center"/>
      <protection/>
    </xf>
    <xf numFmtId="0" fontId="4" fillId="0" borderId="22" xfId="0" applyNumberFormat="1" applyFont="1" applyFill="1" applyBorder="1" applyAlignment="1" applyProtection="1">
      <alignment horizontal="left" vertical="center"/>
      <protection/>
    </xf>
    <xf numFmtId="0" fontId="4" fillId="0" borderId="26" xfId="0" applyNumberFormat="1" applyFont="1" applyFill="1" applyBorder="1" applyAlignment="1" applyProtection="1">
      <alignment horizontal="left" vertical="center"/>
      <protection/>
    </xf>
    <xf numFmtId="0" fontId="4" fillId="0" borderId="23" xfId="0" applyNumberFormat="1" applyFont="1" applyFill="1" applyBorder="1" applyAlignment="1" applyProtection="1">
      <alignment horizontal="left" vertical="center"/>
      <protection/>
    </xf>
    <xf numFmtId="0" fontId="5" fillId="0" borderId="27" xfId="706" applyFont="1" applyFill="1" applyBorder="1" applyAlignment="1">
      <alignment horizontal="center" vertical="center"/>
      <protection/>
    </xf>
    <xf numFmtId="0" fontId="0" fillId="0" borderId="14" xfId="706" applyFont="1" applyFill="1" applyBorder="1" applyAlignment="1">
      <alignment vertical="center"/>
      <protection/>
    </xf>
    <xf numFmtId="0" fontId="6" fillId="0" borderId="20" xfId="2727" applyNumberFormat="1" applyFont="1" applyFill="1" applyBorder="1" applyAlignment="1" applyProtection="1">
      <alignment horizontal="center" vertical="center"/>
      <protection locked="0"/>
    </xf>
    <xf numFmtId="0" fontId="0" fillId="0" borderId="20" xfId="2727" applyFill="1" applyBorder="1" applyProtection="1">
      <alignment vertical="center"/>
      <protection locked="0"/>
    </xf>
    <xf numFmtId="0" fontId="5" fillId="0" borderId="1" xfId="710" applyFont="1" applyBorder="1" applyAlignment="1" applyProtection="1">
      <alignment horizontal="center" vertical="center" wrapText="1"/>
      <protection locked="0"/>
    </xf>
    <xf numFmtId="0" fontId="6" fillId="0" borderId="27" xfId="2727" applyNumberFormat="1" applyFont="1" applyFill="1" applyBorder="1" applyAlignment="1" applyProtection="1">
      <alignment horizontal="center" vertical="center"/>
      <protection locked="0"/>
    </xf>
    <xf numFmtId="0" fontId="6" fillId="0" borderId="0" xfId="2727" applyFont="1" applyFill="1" applyBorder="1" applyAlignment="1" applyProtection="1">
      <alignment horizontal="center" vertical="center"/>
      <protection/>
    </xf>
    <xf numFmtId="0" fontId="6" fillId="0" borderId="20" xfId="2727" applyFont="1" applyFill="1" applyBorder="1" applyAlignment="1" applyProtection="1">
      <alignment horizontal="center" vertical="center"/>
      <protection/>
    </xf>
    <xf numFmtId="0" fontId="6" fillId="0" borderId="0" xfId="2727" applyNumberFormat="1" applyFont="1" applyFill="1" applyBorder="1" applyAlignment="1" applyProtection="1">
      <alignment horizontal="center" vertical="center"/>
      <protection locked="0"/>
    </xf>
    <xf numFmtId="0" fontId="7" fillId="0" borderId="17" xfId="2727" applyFont="1" applyFill="1" applyBorder="1" applyAlignment="1" applyProtection="1">
      <alignment horizontal="center" vertical="center"/>
      <protection/>
    </xf>
    <xf numFmtId="199" fontId="25" fillId="0" borderId="1" xfId="2740" applyNumberFormat="1" applyFont="1" applyFill="1" applyBorder="1" applyAlignment="1">
      <alignment horizontal="center" vertical="center" wrapText="1"/>
      <protection/>
    </xf>
    <xf numFmtId="199" fontId="7" fillId="0" borderId="1" xfId="3161" applyNumberFormat="1" applyFont="1" applyBorder="1" applyAlignment="1">
      <alignment horizontal="center" vertical="center" wrapText="1"/>
    </xf>
    <xf numFmtId="198" fontId="85" fillId="0" borderId="19" xfId="2735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2735" applyFont="1" applyFill="1" applyBorder="1" applyAlignment="1" applyProtection="1">
      <alignment vertical="center" wrapText="1"/>
      <protection locked="0"/>
    </xf>
    <xf numFmtId="0" fontId="0" fillId="0" borderId="0" xfId="0" applyFont="1" applyBorder="1" applyAlignment="1">
      <alignment/>
    </xf>
    <xf numFmtId="49" fontId="5" fillId="0" borderId="1" xfId="2735" applyNumberFormat="1" applyFont="1" applyFill="1" applyBorder="1" applyAlignment="1" applyProtection="1">
      <alignment horizontal="center" vertical="center"/>
      <protection locked="0"/>
    </xf>
    <xf numFmtId="0" fontId="89" fillId="0" borderId="22" xfId="0" applyNumberFormat="1" applyFont="1" applyFill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vertical="center"/>
      <protection locked="0"/>
    </xf>
    <xf numFmtId="0" fontId="4" fillId="0" borderId="14" xfId="0" applyFont="1" applyBorder="1" applyAlignment="1" applyProtection="1">
      <alignment vertical="center"/>
      <protection locked="0"/>
    </xf>
    <xf numFmtId="0" fontId="4" fillId="0" borderId="14" xfId="0" applyFont="1" applyFill="1" applyBorder="1" applyAlignment="1" applyProtection="1">
      <alignment vertical="center"/>
      <protection locked="0"/>
    </xf>
    <xf numFmtId="0" fontId="4" fillId="0" borderId="14" xfId="0" applyFont="1" applyFill="1" applyBorder="1" applyAlignment="1" applyProtection="1">
      <alignment horizontal="left" vertical="center"/>
      <protection locked="0"/>
    </xf>
    <xf numFmtId="0" fontId="4" fillId="0" borderId="14" xfId="0" applyFont="1" applyFill="1" applyBorder="1" applyAlignment="1" applyProtection="1">
      <alignment vertical="center" wrapText="1"/>
      <protection locked="0"/>
    </xf>
    <xf numFmtId="1" fontId="4" fillId="0" borderId="14" xfId="0" applyNumberFormat="1" applyFont="1" applyFill="1" applyBorder="1" applyAlignment="1" applyProtection="1">
      <alignment vertical="center" wrapText="1"/>
      <protection locked="0"/>
    </xf>
    <xf numFmtId="1" fontId="4" fillId="0" borderId="14" xfId="0" applyNumberFormat="1" applyFont="1" applyFill="1" applyBorder="1" applyAlignment="1" applyProtection="1">
      <alignment horizontal="left" vertical="center" shrinkToFit="1"/>
      <protection locked="0"/>
    </xf>
    <xf numFmtId="1" fontId="4" fillId="0" borderId="14" xfId="0" applyNumberFormat="1" applyFont="1" applyFill="1" applyBorder="1" applyAlignment="1" applyProtection="1">
      <alignment vertical="center" shrinkToFit="1"/>
      <protection locked="0"/>
    </xf>
    <xf numFmtId="49" fontId="4" fillId="0" borderId="22" xfId="2734" applyNumberFormat="1" applyFont="1" applyFill="1" applyBorder="1" applyAlignment="1" applyProtection="1">
      <alignment vertical="center" shrinkToFit="1"/>
      <protection locked="0"/>
    </xf>
    <xf numFmtId="49" fontId="4" fillId="0" borderId="14" xfId="2734" applyNumberFormat="1" applyFont="1" applyFill="1" applyBorder="1" applyAlignment="1" applyProtection="1">
      <alignment vertical="center" shrinkToFit="1"/>
      <protection locked="0"/>
    </xf>
    <xf numFmtId="49" fontId="4" fillId="0" borderId="0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Alignment="1" applyProtection="1">
      <alignment horizontal="right" vertical="center" wrapText="1"/>
      <protection locked="0"/>
    </xf>
    <xf numFmtId="0" fontId="4" fillId="0" borderId="22" xfId="2727" applyFont="1" applyFill="1" applyBorder="1" applyAlignment="1" applyProtection="1">
      <alignment horizontal="left" vertical="center"/>
      <protection locked="0"/>
    </xf>
    <xf numFmtId="0" fontId="4" fillId="0" borderId="14" xfId="2727" applyFont="1" applyFill="1" applyBorder="1" applyAlignment="1" applyProtection="1">
      <alignment horizontal="left" vertical="center"/>
      <protection locked="0"/>
    </xf>
    <xf numFmtId="0" fontId="4" fillId="0" borderId="14" xfId="2727" applyNumberFormat="1" applyFont="1" applyFill="1" applyBorder="1" applyAlignment="1" applyProtection="1">
      <alignment horizontal="left" vertical="center" wrapText="1" shrinkToFit="1"/>
      <protection locked="0"/>
    </xf>
    <xf numFmtId="0" fontId="4" fillId="0" borderId="22" xfId="2727" applyFont="1" applyFill="1" applyBorder="1" applyAlignment="1" applyProtection="1">
      <alignment horizontal="left" vertical="center" wrapText="1"/>
      <protection locked="0"/>
    </xf>
    <xf numFmtId="0" fontId="4" fillId="0" borderId="14" xfId="2727" applyFont="1" applyFill="1" applyBorder="1" applyAlignment="1" applyProtection="1">
      <alignment horizontal="left" vertical="center" wrapText="1"/>
      <protection locked="0"/>
    </xf>
    <xf numFmtId="0" fontId="4" fillId="33" borderId="14" xfId="2727" applyFont="1" applyFill="1" applyBorder="1" applyAlignment="1" applyProtection="1">
      <alignment horizontal="left" vertical="center" wrapText="1"/>
      <protection locked="0"/>
    </xf>
    <xf numFmtId="0" fontId="0" fillId="0" borderId="0" xfId="2740" applyFont="1" applyAlignment="1">
      <alignment vertical="center"/>
      <protection/>
    </xf>
    <xf numFmtId="199" fontId="4" fillId="0" borderId="0" xfId="2740" applyNumberFormat="1" applyFont="1" applyFill="1" applyAlignment="1">
      <alignment horizontal="right" vertical="center"/>
      <protection/>
    </xf>
    <xf numFmtId="199" fontId="91" fillId="0" borderId="14" xfId="2740" applyNumberFormat="1" applyFont="1" applyBorder="1" applyAlignment="1">
      <alignment vertical="center" wrapText="1"/>
      <protection/>
    </xf>
    <xf numFmtId="199" fontId="91" fillId="0" borderId="16" xfId="2740" applyNumberFormat="1" applyFont="1" applyBorder="1" applyAlignment="1">
      <alignment vertical="center" wrapText="1"/>
      <protection/>
    </xf>
    <xf numFmtId="0" fontId="4" fillId="0" borderId="22" xfId="700" applyFont="1" applyBorder="1" applyAlignment="1">
      <alignment vertical="center" wrapText="1"/>
      <protection/>
    </xf>
    <xf numFmtId="0" fontId="4" fillId="0" borderId="14" xfId="700" applyFont="1" applyBorder="1" applyAlignment="1">
      <alignment vertical="center"/>
      <protection/>
    </xf>
    <xf numFmtId="0" fontId="4" fillId="0" borderId="27" xfId="700" applyFont="1" applyBorder="1" applyAlignment="1">
      <alignment vertical="center" wrapText="1"/>
      <protection/>
    </xf>
    <xf numFmtId="0" fontId="4" fillId="0" borderId="20" xfId="700" applyFont="1" applyBorder="1" applyAlignment="1">
      <alignment vertical="center" wrapText="1"/>
      <protection/>
    </xf>
    <xf numFmtId="1" fontId="4" fillId="0" borderId="14" xfId="704" applyNumberFormat="1" applyFont="1" applyFill="1" applyBorder="1" applyAlignment="1" applyProtection="1">
      <alignment horizontal="left" vertical="center" shrinkToFit="1"/>
      <protection locked="0"/>
    </xf>
    <xf numFmtId="1" fontId="4" fillId="0" borderId="14" xfId="704" applyNumberFormat="1" applyFont="1" applyFill="1" applyBorder="1" applyAlignment="1" applyProtection="1">
      <alignment vertical="center" shrinkToFit="1"/>
      <protection locked="0"/>
    </xf>
    <xf numFmtId="0" fontId="4" fillId="0" borderId="0" xfId="706" applyFont="1" applyFill="1" applyAlignment="1">
      <alignment horizontal="center" vertical="center"/>
      <protection/>
    </xf>
    <xf numFmtId="49" fontId="4" fillId="0" borderId="0" xfId="2735" applyNumberFormat="1" applyFont="1" applyFill="1" applyBorder="1" applyAlignment="1" applyProtection="1">
      <alignment horizontal="right" vertical="center"/>
      <protection locked="0"/>
    </xf>
    <xf numFmtId="0" fontId="4" fillId="0" borderId="22" xfId="2727" applyNumberFormat="1" applyFont="1" applyFill="1" applyBorder="1" applyAlignment="1" applyProtection="1">
      <alignment horizontal="left" vertical="center" wrapText="1" shrinkToFit="1"/>
      <protection locked="0"/>
    </xf>
    <xf numFmtId="0" fontId="87" fillId="0" borderId="14" xfId="2739" applyFont="1" applyBorder="1" applyAlignment="1">
      <alignment horizontal="center" vertical="center"/>
      <protection/>
    </xf>
    <xf numFmtId="0" fontId="87" fillId="0" borderId="16" xfId="2739" applyFont="1" applyBorder="1" applyAlignment="1">
      <alignment horizontal="center" vertical="center"/>
      <protection/>
    </xf>
    <xf numFmtId="0" fontId="4" fillId="0" borderId="22" xfId="700" applyFont="1" applyBorder="1" applyAlignment="1">
      <alignment horizontal="center" vertical="center" wrapText="1"/>
      <protection/>
    </xf>
    <xf numFmtId="0" fontId="4" fillId="0" borderId="14" xfId="700" applyFont="1" applyBorder="1" applyAlignment="1">
      <alignment horizontal="center" vertical="center" wrapText="1"/>
      <protection/>
    </xf>
    <xf numFmtId="0" fontId="4" fillId="0" borderId="16" xfId="700" applyFont="1" applyBorder="1" applyAlignment="1">
      <alignment horizontal="center" vertical="center" wrapText="1"/>
      <protection/>
    </xf>
    <xf numFmtId="0" fontId="0" fillId="0" borderId="0" xfId="690" applyFont="1">
      <alignment/>
      <protection/>
    </xf>
    <xf numFmtId="0" fontId="15" fillId="0" borderId="0" xfId="690" applyFont="1">
      <alignment/>
      <protection/>
    </xf>
    <xf numFmtId="0" fontId="16" fillId="0" borderId="0" xfId="690" applyFont="1" applyAlignment="1">
      <alignment horizontal="center"/>
      <protection/>
    </xf>
    <xf numFmtId="0" fontId="17" fillId="0" borderId="0" xfId="690" applyFont="1" applyAlignment="1">
      <alignment horizontal="center"/>
      <protection/>
    </xf>
    <xf numFmtId="0" fontId="18" fillId="0" borderId="0" xfId="690" applyFont="1" applyAlignment="1">
      <alignment horizontal="center"/>
      <protection/>
    </xf>
    <xf numFmtId="0" fontId="19" fillId="0" borderId="0" xfId="690" applyFont="1" applyAlignment="1">
      <alignment horizontal="center"/>
      <protection/>
    </xf>
    <xf numFmtId="0" fontId="8" fillId="0" borderId="0" xfId="690" applyFont="1">
      <alignment/>
      <protection/>
    </xf>
    <xf numFmtId="0" fontId="9" fillId="0" borderId="0" xfId="711" applyFont="1" applyFill="1" applyAlignment="1" applyProtection="1">
      <alignment vertical="center" wrapText="1"/>
      <protection locked="0"/>
    </xf>
    <xf numFmtId="0" fontId="2" fillId="0" borderId="0" xfId="711" applyFont="1" applyFill="1" applyAlignment="1" applyProtection="1">
      <alignment vertical="center" wrapText="1"/>
      <protection locked="0"/>
    </xf>
    <xf numFmtId="0" fontId="2" fillId="0" borderId="0" xfId="711" applyFont="1" applyFill="1" applyAlignment="1" applyProtection="1">
      <alignment horizontal="center" vertical="center" wrapText="1"/>
      <protection locked="0"/>
    </xf>
    <xf numFmtId="198" fontId="2" fillId="0" borderId="0" xfId="711" applyNumberFormat="1" applyFont="1" applyFill="1" applyAlignment="1" applyProtection="1">
      <alignment horizontal="center" vertical="center" wrapText="1"/>
      <protection locked="0"/>
    </xf>
    <xf numFmtId="3" fontId="14" fillId="0" borderId="0" xfId="711" applyNumberFormat="1" applyFont="1" applyFill="1" applyAlignment="1" applyProtection="1">
      <alignment vertical="center" wrapText="1"/>
      <protection locked="0"/>
    </xf>
    <xf numFmtId="0" fontId="3" fillId="0" borderId="0" xfId="711" applyFont="1" applyFill="1" applyAlignment="1" applyProtection="1">
      <alignment vertical="center" wrapText="1"/>
      <protection locked="0"/>
    </xf>
    <xf numFmtId="3" fontId="4" fillId="0" borderId="0" xfId="711" applyNumberFormat="1" applyFont="1" applyFill="1" applyAlignment="1" applyProtection="1">
      <alignment vertical="center" wrapText="1"/>
      <protection locked="0"/>
    </xf>
    <xf numFmtId="0" fontId="13" fillId="0" borderId="25" xfId="711" applyFont="1" applyFill="1" applyBorder="1" applyAlignment="1" applyProtection="1">
      <alignment horizontal="right" vertical="center" wrapText="1"/>
      <protection locked="0"/>
    </xf>
    <xf numFmtId="0" fontId="13" fillId="0" borderId="25" xfId="711" applyFont="1" applyFill="1" applyBorder="1" applyAlignment="1" applyProtection="1">
      <alignment vertical="center" wrapText="1"/>
      <protection locked="0"/>
    </xf>
    <xf numFmtId="3" fontId="4" fillId="0" borderId="0" xfId="711" applyNumberFormat="1" applyFont="1" applyFill="1" applyAlignment="1" applyProtection="1">
      <alignment horizontal="center" vertical="center" wrapText="1"/>
      <protection locked="0"/>
    </xf>
    <xf numFmtId="0" fontId="4" fillId="0" borderId="0" xfId="711" applyFont="1" applyFill="1" applyAlignment="1" applyProtection="1">
      <alignment vertical="center" wrapText="1"/>
      <protection locked="0"/>
    </xf>
    <xf numFmtId="0" fontId="5" fillId="0" borderId="0" xfId="711" applyFont="1" applyFill="1" applyAlignment="1" applyProtection="1">
      <alignment vertical="center" wrapText="1"/>
      <protection locked="0"/>
    </xf>
    <xf numFmtId="198" fontId="10" fillId="0" borderId="1" xfId="711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711" applyFont="1" applyFill="1" applyBorder="1" applyAlignment="1" applyProtection="1">
      <alignment horizontal="center" vertical="center" wrapText="1"/>
      <protection locked="0"/>
    </xf>
    <xf numFmtId="0" fontId="5" fillId="0" borderId="0" xfId="711" applyFont="1" applyFill="1" applyAlignment="1" applyProtection="1">
      <alignment horizontal="right" vertical="center" wrapText="1"/>
      <protection locked="0"/>
    </xf>
    <xf numFmtId="1" fontId="12" fillId="0" borderId="22" xfId="711" applyNumberFormat="1" applyFont="1" applyFill="1" applyBorder="1" applyAlignment="1" applyProtection="1">
      <alignment horizontal="center" vertical="center" wrapText="1"/>
      <protection locked="0"/>
    </xf>
    <xf numFmtId="199" fontId="12" fillId="0" borderId="22" xfId="711" applyNumberFormat="1" applyFont="1" applyFill="1" applyBorder="1" applyAlignment="1" applyProtection="1">
      <alignment horizontal="center" vertical="center" wrapText="1"/>
      <protection locked="0"/>
    </xf>
    <xf numFmtId="198" fontId="12" fillId="0" borderId="14" xfId="711" applyNumberFormat="1" applyFont="1" applyFill="1" applyBorder="1" applyAlignment="1" applyProtection="1">
      <alignment horizontal="center" vertical="center" wrapText="1"/>
      <protection locked="0"/>
    </xf>
    <xf numFmtId="199" fontId="12" fillId="0" borderId="20" xfId="711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711" applyFont="1" applyFill="1" applyAlignment="1" applyProtection="1">
      <alignment vertical="center" wrapText="1"/>
      <protection locked="0"/>
    </xf>
    <xf numFmtId="1" fontId="12" fillId="0" borderId="14" xfId="711" applyNumberFormat="1" applyFont="1" applyFill="1" applyBorder="1" applyAlignment="1" applyProtection="1">
      <alignment horizontal="center" vertical="center" wrapText="1"/>
      <protection locked="0"/>
    </xf>
    <xf numFmtId="199" fontId="12" fillId="0" borderId="14" xfId="711" applyNumberFormat="1" applyFont="1" applyFill="1" applyBorder="1" applyAlignment="1" applyProtection="1">
      <alignment horizontal="center" vertical="center" wrapText="1"/>
      <protection locked="0"/>
    </xf>
    <xf numFmtId="198" fontId="12" fillId="0" borderId="14" xfId="711" applyNumberFormat="1" applyFont="1" applyFill="1" applyBorder="1" applyAlignment="1" applyProtection="1">
      <alignment horizontal="center" vertical="center" wrapText="1"/>
      <protection/>
    </xf>
    <xf numFmtId="1" fontId="102" fillId="0" borderId="14" xfId="711" applyNumberFormat="1" applyFont="1" applyFill="1" applyBorder="1" applyAlignment="1" applyProtection="1">
      <alignment horizontal="center" vertical="center" wrapText="1"/>
      <protection locked="0"/>
    </xf>
    <xf numFmtId="1" fontId="92" fillId="0" borderId="14" xfId="711" applyNumberFormat="1" applyFont="1" applyFill="1" applyBorder="1" applyAlignment="1" applyProtection="1">
      <alignment horizontal="center" vertical="center" wrapText="1"/>
      <protection locked="0"/>
    </xf>
    <xf numFmtId="198" fontId="94" fillId="0" borderId="14" xfId="711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711" applyFont="1" applyFill="1" applyAlignment="1" applyProtection="1">
      <alignment vertical="center" wrapText="1"/>
      <protection locked="0"/>
    </xf>
    <xf numFmtId="0" fontId="12" fillId="0" borderId="14" xfId="711" applyFont="1" applyFill="1" applyBorder="1" applyAlignment="1" applyProtection="1">
      <alignment horizontal="center" vertical="center"/>
      <protection locked="0"/>
    </xf>
    <xf numFmtId="0" fontId="12" fillId="0" borderId="19" xfId="711" applyFont="1" applyFill="1" applyBorder="1" applyAlignment="1" applyProtection="1">
      <alignment horizontal="center" vertical="center"/>
      <protection locked="0"/>
    </xf>
    <xf numFmtId="0" fontId="12" fillId="0" borderId="14" xfId="711" applyFont="1" applyFill="1" applyBorder="1" applyAlignment="1" applyProtection="1">
      <alignment horizontal="center" vertical="center" wrapText="1"/>
      <protection locked="0"/>
    </xf>
    <xf numFmtId="0" fontId="12" fillId="0" borderId="19" xfId="711" applyFont="1" applyFill="1" applyBorder="1" applyAlignment="1" applyProtection="1">
      <alignment horizontal="center" vertical="center" wrapText="1"/>
      <protection locked="0"/>
    </xf>
    <xf numFmtId="1" fontId="12" fillId="0" borderId="19" xfId="711" applyNumberFormat="1" applyFont="1" applyFill="1" applyBorder="1" applyAlignment="1" applyProtection="1">
      <alignment horizontal="center" vertical="center" wrapText="1"/>
      <protection locked="0"/>
    </xf>
    <xf numFmtId="3" fontId="92" fillId="0" borderId="21" xfId="711" applyNumberFormat="1" applyFont="1" applyFill="1" applyBorder="1" applyAlignment="1" applyProtection="1">
      <alignment horizontal="center" vertical="center" wrapText="1"/>
      <protection locked="0"/>
    </xf>
    <xf numFmtId="198" fontId="94" fillId="0" borderId="16" xfId="711" applyNumberFormat="1" applyFont="1" applyFill="1" applyBorder="1" applyAlignment="1" applyProtection="1">
      <alignment horizontal="center" vertical="center" wrapText="1"/>
      <protection/>
    </xf>
    <xf numFmtId="3" fontId="93" fillId="0" borderId="21" xfId="711" applyNumberFormat="1" applyFont="1" applyFill="1" applyBorder="1" applyAlignment="1" applyProtection="1">
      <alignment horizontal="center" vertical="center" wrapText="1"/>
      <protection locked="0"/>
    </xf>
    <xf numFmtId="199" fontId="12" fillId="0" borderId="16" xfId="711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711" applyFont="1" applyFill="1" applyAlignment="1" applyProtection="1">
      <alignment vertical="center" wrapText="1"/>
      <protection locked="0"/>
    </xf>
    <xf numFmtId="0" fontId="0" fillId="0" borderId="0" xfId="711" applyFont="1" applyFill="1" applyAlignment="1" applyProtection="1">
      <alignment vertical="center" wrapText="1"/>
      <protection locked="0"/>
    </xf>
    <xf numFmtId="0" fontId="0" fillId="0" borderId="0" xfId="711" applyFont="1" applyFill="1" applyAlignment="1" applyProtection="1">
      <alignment horizontal="center" vertical="center" wrapText="1"/>
      <protection locked="0"/>
    </xf>
    <xf numFmtId="198" fontId="0" fillId="0" borderId="0" xfId="711" applyNumberFormat="1" applyFont="1" applyFill="1" applyAlignment="1" applyProtection="1">
      <alignment horizontal="center" vertical="center" wrapText="1"/>
      <protection locked="0"/>
    </xf>
    <xf numFmtId="199" fontId="12" fillId="0" borderId="14" xfId="711" applyNumberFormat="1" applyFont="1" applyFill="1" applyBorder="1" applyAlignment="1" applyProtection="1">
      <alignment horizontal="center" vertical="center"/>
      <protection locked="0"/>
    </xf>
    <xf numFmtId="199" fontId="12" fillId="0" borderId="19" xfId="711" applyNumberFormat="1" applyFont="1" applyFill="1" applyBorder="1" applyAlignment="1" applyProtection="1">
      <alignment horizontal="center" vertical="center"/>
      <protection locked="0"/>
    </xf>
    <xf numFmtId="199" fontId="6" fillId="0" borderId="14" xfId="690" applyNumberFormat="1" applyFont="1" applyFill="1" applyBorder="1" applyAlignment="1" applyProtection="1">
      <alignment horizontal="center" vertical="center" wrapText="1"/>
      <protection/>
    </xf>
    <xf numFmtId="199" fontId="94" fillId="0" borderId="14" xfId="711" applyNumberFormat="1" applyFont="1" applyFill="1" applyBorder="1" applyAlignment="1" applyProtection="1">
      <alignment horizontal="center" vertical="center" wrapText="1"/>
      <protection locked="0"/>
    </xf>
    <xf numFmtId="199" fontId="12" fillId="0" borderId="14" xfId="711" applyNumberFormat="1" applyFont="1" applyFill="1" applyBorder="1" applyAlignment="1" applyProtection="1">
      <alignment horizontal="center" vertical="center" wrapText="1"/>
      <protection/>
    </xf>
    <xf numFmtId="199" fontId="12" fillId="0" borderId="19" xfId="711" applyNumberFormat="1" applyFont="1" applyFill="1" applyBorder="1" applyAlignment="1" applyProtection="1">
      <alignment horizontal="center" vertical="center" wrapText="1"/>
      <protection locked="0"/>
    </xf>
    <xf numFmtId="199" fontId="94" fillId="0" borderId="16" xfId="711" applyNumberFormat="1" applyFont="1" applyFill="1" applyBorder="1" applyAlignment="1" applyProtection="1">
      <alignment horizontal="center" vertical="center" wrapText="1"/>
      <protection/>
    </xf>
    <xf numFmtId="199" fontId="8" fillId="0" borderId="0" xfId="711" applyNumberFormat="1" applyFont="1" applyFill="1" applyAlignment="1" applyProtection="1">
      <alignment vertical="center" wrapText="1"/>
      <protection locked="0"/>
    </xf>
    <xf numFmtId="199" fontId="0" fillId="0" borderId="0" xfId="711" applyNumberFormat="1" applyFont="1" applyFill="1" applyAlignment="1" applyProtection="1">
      <alignment vertical="center" wrapText="1"/>
      <protection locked="0"/>
    </xf>
    <xf numFmtId="199" fontId="0" fillId="0" borderId="0" xfId="711" applyNumberFormat="1" applyFont="1" applyFill="1" applyAlignment="1" applyProtection="1">
      <alignment horizontal="center" vertical="center" wrapText="1"/>
      <protection locked="0"/>
    </xf>
    <xf numFmtId="0" fontId="0" fillId="0" borderId="0" xfId="0" applyFont="1" applyAlignment="1">
      <alignment/>
    </xf>
    <xf numFmtId="1" fontId="103" fillId="0" borderId="14" xfId="711" applyNumberFormat="1" applyFont="1" applyFill="1" applyBorder="1" applyAlignment="1" applyProtection="1">
      <alignment vertical="center" wrapText="1"/>
      <protection locked="0"/>
    </xf>
    <xf numFmtId="0" fontId="103" fillId="0" borderId="19" xfId="711" applyFont="1" applyFill="1" applyBorder="1" applyAlignment="1" applyProtection="1">
      <alignment horizontal="left" vertical="center"/>
      <protection locked="0"/>
    </xf>
    <xf numFmtId="0" fontId="103" fillId="0" borderId="19" xfId="711" applyFont="1" applyFill="1" applyBorder="1" applyAlignment="1" applyProtection="1">
      <alignment vertical="center" wrapText="1"/>
      <protection locked="0"/>
    </xf>
    <xf numFmtId="0" fontId="103" fillId="0" borderId="22" xfId="2727" applyNumberFormat="1" applyFont="1" applyFill="1" applyBorder="1" applyAlignment="1" applyProtection="1">
      <alignment horizontal="left" vertical="center" wrapText="1"/>
      <protection locked="0"/>
    </xf>
    <xf numFmtId="0" fontId="103" fillId="0" borderId="14" xfId="2727" applyNumberFormat="1" applyFont="1" applyFill="1" applyBorder="1" applyAlignment="1" applyProtection="1">
      <alignment horizontal="left" vertical="center" wrapText="1"/>
      <protection locked="0"/>
    </xf>
    <xf numFmtId="0" fontId="103" fillId="0" borderId="14" xfId="2733" applyFont="1" applyFill="1" applyBorder="1" applyAlignment="1" applyProtection="1">
      <alignment horizontal="left" vertical="center" wrapText="1"/>
      <protection locked="0"/>
    </xf>
    <xf numFmtId="1" fontId="103" fillId="0" borderId="19" xfId="711" applyNumberFormat="1" applyFont="1" applyFill="1" applyBorder="1" applyAlignment="1" applyProtection="1">
      <alignment vertical="center" wrapText="1"/>
      <protection locked="0"/>
    </xf>
    <xf numFmtId="1" fontId="103" fillId="0" borderId="22" xfId="711" applyNumberFormat="1" applyFont="1" applyFill="1" applyBorder="1" applyAlignment="1" applyProtection="1">
      <alignment vertical="center" wrapText="1"/>
      <protection locked="0"/>
    </xf>
    <xf numFmtId="1" fontId="103" fillId="0" borderId="14" xfId="704" applyNumberFormat="1" applyFont="1" applyFill="1" applyBorder="1" applyAlignment="1" applyProtection="1">
      <alignment vertical="center" wrapText="1"/>
      <protection locked="0"/>
    </xf>
    <xf numFmtId="0" fontId="103" fillId="0" borderId="19" xfId="690" applyFont="1" applyFill="1" applyBorder="1" applyAlignment="1" applyProtection="1">
      <alignment vertical="center"/>
      <protection locked="0"/>
    </xf>
    <xf numFmtId="0" fontId="17" fillId="0" borderId="0" xfId="704" applyFont="1" applyAlignment="1">
      <alignment horizontal="center" wrapText="1"/>
      <protection/>
    </xf>
    <xf numFmtId="3" fontId="88" fillId="0" borderId="0" xfId="0" applyNumberFormat="1" applyFont="1" applyFill="1" applyAlignment="1" applyProtection="1">
      <alignment horizontal="center" vertical="center" wrapText="1"/>
      <protection locked="0"/>
    </xf>
    <xf numFmtId="0" fontId="10" fillId="0" borderId="23" xfId="0" applyFont="1" applyFill="1" applyBorder="1" applyAlignment="1" applyProtection="1">
      <alignment horizontal="center" vertical="center" wrapText="1"/>
      <protection locked="0"/>
    </xf>
    <xf numFmtId="0" fontId="10" fillId="0" borderId="26" xfId="0" applyFont="1" applyFill="1" applyBorder="1" applyAlignment="1" applyProtection="1">
      <alignment horizontal="center" vertical="center" wrapText="1"/>
      <protection locked="0"/>
    </xf>
    <xf numFmtId="0" fontId="10" fillId="0" borderId="27" xfId="0" applyFont="1" applyFill="1" applyBorder="1" applyAlignment="1" applyProtection="1">
      <alignment horizontal="center" vertical="center" wrapText="1"/>
      <protection locked="0"/>
    </xf>
    <xf numFmtId="0" fontId="4" fillId="0" borderId="26" xfId="0" applyFont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3" fontId="8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shrinkToFit="1"/>
      <protection locked="0"/>
    </xf>
    <xf numFmtId="0" fontId="5" fillId="0" borderId="1" xfId="0" applyFont="1" applyFill="1" applyBorder="1" applyAlignment="1" applyProtection="1">
      <alignment vertical="center" shrinkToFit="1"/>
      <protection locked="0"/>
    </xf>
    <xf numFmtId="0" fontId="88" fillId="0" borderId="0" xfId="2727" applyFont="1" applyFill="1" applyAlignment="1" applyProtection="1">
      <alignment horizontal="center" vertical="center"/>
      <protection locked="0"/>
    </xf>
    <xf numFmtId="0" fontId="4" fillId="0" borderId="0" xfId="2727" applyFont="1" applyFill="1" applyBorder="1" applyAlignment="1" applyProtection="1">
      <alignment horizontal="right"/>
      <protection locked="0"/>
    </xf>
    <xf numFmtId="0" fontId="4" fillId="0" borderId="0" xfId="2727" applyFont="1" applyFill="1" applyBorder="1" applyAlignment="1" applyProtection="1">
      <alignment/>
      <protection locked="0"/>
    </xf>
    <xf numFmtId="0" fontId="5" fillId="0" borderId="22" xfId="2727" applyFont="1" applyFill="1" applyBorder="1" applyAlignment="1" applyProtection="1">
      <alignment horizontal="center" vertical="center"/>
      <protection locked="0"/>
    </xf>
    <xf numFmtId="0" fontId="5" fillId="0" borderId="16" xfId="2727" applyFont="1" applyFill="1" applyBorder="1" applyAlignment="1" applyProtection="1">
      <alignment horizontal="center" vertical="center"/>
      <protection locked="0"/>
    </xf>
    <xf numFmtId="0" fontId="10" fillId="0" borderId="24" xfId="0" applyFont="1" applyFill="1" applyBorder="1" applyAlignment="1" applyProtection="1">
      <alignment horizontal="center" vertical="center" wrapText="1"/>
      <protection locked="0"/>
    </xf>
    <xf numFmtId="0" fontId="10" fillId="0" borderId="22" xfId="0" applyFont="1" applyFill="1" applyBorder="1" applyAlignment="1" applyProtection="1">
      <alignment horizontal="center" vertical="center" wrapText="1"/>
      <protection locked="0"/>
    </xf>
    <xf numFmtId="0" fontId="4" fillId="0" borderId="25" xfId="2727" applyNumberFormat="1" applyFont="1" applyFill="1" applyBorder="1" applyAlignment="1" applyProtection="1">
      <alignment horizontal="right" vertical="center"/>
      <protection locked="0"/>
    </xf>
    <xf numFmtId="0" fontId="10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2727" applyNumberFormat="1" applyFont="1" applyFill="1" applyBorder="1" applyAlignment="1" applyProtection="1">
      <alignment horizontal="center" vertical="center" shrinkToFit="1"/>
      <protection locked="0"/>
    </xf>
    <xf numFmtId="0" fontId="5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right" vertical="center" wrapText="1"/>
      <protection locked="0"/>
    </xf>
    <xf numFmtId="0" fontId="5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6" xfId="0" applyFont="1" applyBorder="1" applyAlignment="1" applyProtection="1">
      <alignment vertical="center" wrapText="1"/>
      <protection locked="0"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 applyProtection="1">
      <alignment horizontal="left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vertical="center" wrapText="1"/>
      <protection locked="0"/>
    </xf>
    <xf numFmtId="0" fontId="5" fillId="0" borderId="22" xfId="0" applyFont="1" applyFill="1" applyBorder="1" applyAlignment="1" applyProtection="1">
      <alignment horizontal="center" vertical="center" wrapText="1"/>
      <protection locked="0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0" fontId="4" fillId="0" borderId="26" xfId="709" applyFont="1" applyBorder="1" applyAlignment="1" applyProtection="1">
      <alignment vertical="center" wrapText="1"/>
      <protection locked="0"/>
    </xf>
    <xf numFmtId="0" fontId="5" fillId="0" borderId="1" xfId="2731" applyNumberFormat="1" applyFont="1" applyFill="1" applyBorder="1" applyAlignment="1" applyProtection="1">
      <alignment horizontal="center" vertical="center" shrinkToFit="1"/>
      <protection locked="0"/>
    </xf>
    <xf numFmtId="0" fontId="5" fillId="0" borderId="22" xfId="2731" applyNumberFormat="1" applyFont="1" applyFill="1" applyBorder="1" applyAlignment="1" applyProtection="1">
      <alignment horizontal="center" vertical="center" shrinkToFit="1"/>
      <protection locked="0"/>
    </xf>
    <xf numFmtId="0" fontId="5" fillId="0" borderId="1" xfId="2736" applyFont="1" applyFill="1" applyBorder="1" applyAlignment="1" applyProtection="1">
      <alignment horizontal="center" vertical="center" wrapText="1"/>
      <protection locked="0"/>
    </xf>
    <xf numFmtId="0" fontId="5" fillId="0" borderId="22" xfId="2736" applyFont="1" applyFill="1" applyBorder="1" applyAlignment="1" applyProtection="1">
      <alignment horizontal="center" vertical="center" wrapText="1"/>
      <protection locked="0"/>
    </xf>
    <xf numFmtId="0" fontId="5" fillId="0" borderId="16" xfId="2736" applyFont="1" applyFill="1" applyBorder="1" applyAlignment="1" applyProtection="1">
      <alignment horizontal="center" vertical="center" wrapText="1"/>
      <protection locked="0"/>
    </xf>
    <xf numFmtId="0" fontId="5" fillId="0" borderId="1" xfId="2731" applyFont="1" applyFill="1" applyBorder="1" applyAlignment="1" applyProtection="1">
      <alignment horizontal="center" vertical="center" wrapText="1"/>
      <protection locked="0"/>
    </xf>
    <xf numFmtId="0" fontId="88" fillId="0" borderId="0" xfId="2731" applyFont="1" applyFill="1" applyAlignment="1" applyProtection="1">
      <alignment horizontal="center" vertical="center"/>
      <protection locked="0"/>
    </xf>
    <xf numFmtId="0" fontId="88" fillId="0" borderId="0" xfId="700" applyFont="1" applyAlignment="1">
      <alignment horizontal="center" vertical="center"/>
      <protection/>
    </xf>
    <xf numFmtId="0" fontId="4" fillId="0" borderId="25" xfId="700" applyFont="1" applyBorder="1" applyAlignment="1">
      <alignment horizontal="right" vertical="center"/>
      <protection/>
    </xf>
    <xf numFmtId="0" fontId="4" fillId="0" borderId="26" xfId="700" applyFont="1" applyBorder="1" applyAlignment="1">
      <alignment horizontal="left" vertical="center"/>
      <protection/>
    </xf>
    <xf numFmtId="0" fontId="5" fillId="0" borderId="23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98" fontId="6" fillId="0" borderId="28" xfId="0" applyNumberFormat="1" applyFont="1" applyBorder="1" applyAlignment="1">
      <alignment horizontal="center" vertical="center" wrapText="1"/>
    </xf>
    <xf numFmtId="198" fontId="6" fillId="0" borderId="24" xfId="0" applyNumberFormat="1" applyFont="1" applyBorder="1" applyAlignment="1">
      <alignment horizontal="center" vertical="center" wrapText="1"/>
    </xf>
    <xf numFmtId="0" fontId="88" fillId="0" borderId="0" xfId="700" applyFont="1" applyAlignment="1">
      <alignment horizontal="center" vertical="center" wrapText="1"/>
      <protection/>
    </xf>
    <xf numFmtId="0" fontId="5" fillId="0" borderId="23" xfId="0" applyFont="1" applyFill="1" applyBorder="1" applyAlignment="1" applyProtection="1">
      <alignment horizontal="center" vertical="center" wrapText="1"/>
      <protection locked="0"/>
    </xf>
    <xf numFmtId="0" fontId="5" fillId="0" borderId="26" xfId="0" applyFont="1" applyFill="1" applyBorder="1" applyAlignment="1" applyProtection="1">
      <alignment horizontal="center" vertical="center" wrapText="1"/>
      <protection locked="0"/>
    </xf>
    <xf numFmtId="0" fontId="5" fillId="0" borderId="27" xfId="0" applyFont="1" applyFill="1" applyBorder="1" applyAlignment="1" applyProtection="1">
      <alignment horizontal="center" vertical="center" wrapText="1"/>
      <protection locked="0"/>
    </xf>
    <xf numFmtId="0" fontId="88" fillId="0" borderId="0" xfId="706" applyFont="1" applyFill="1" applyAlignment="1">
      <alignment horizontal="center" vertical="center"/>
      <protection/>
    </xf>
    <xf numFmtId="0" fontId="90" fillId="0" borderId="0" xfId="706" applyFont="1" applyAlignment="1">
      <alignment vertical="center"/>
      <protection/>
    </xf>
    <xf numFmtId="3" fontId="88" fillId="0" borderId="0" xfId="2735" applyNumberFormat="1" applyFont="1" applyFill="1" applyAlignment="1" applyProtection="1">
      <alignment horizontal="center" vertical="center" wrapText="1"/>
      <protection locked="0"/>
    </xf>
    <xf numFmtId="0" fontId="4" fillId="0" borderId="0" xfId="2727" applyFont="1" applyFill="1" applyBorder="1" applyAlignment="1" applyProtection="1">
      <alignment horizontal="right" vertical="center"/>
      <protection locked="0"/>
    </xf>
    <xf numFmtId="0" fontId="4" fillId="0" borderId="0" xfId="2727" applyFont="1" applyFill="1" applyBorder="1" applyAlignment="1" applyProtection="1">
      <alignment vertical="center"/>
      <protection locked="0"/>
    </xf>
    <xf numFmtId="0" fontId="11" fillId="0" borderId="1" xfId="2727" applyNumberFormat="1" applyFont="1" applyFill="1" applyBorder="1" applyAlignment="1" applyProtection="1">
      <alignment horizontal="center" vertical="center" shrinkToFit="1"/>
      <protection locked="0"/>
    </xf>
    <xf numFmtId="19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99" fontId="5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2" xfId="2727" applyNumberFormat="1" applyFont="1" applyFill="1" applyBorder="1" applyAlignment="1" applyProtection="1">
      <alignment horizontal="center" vertical="center" shrinkToFit="1"/>
      <protection locked="0"/>
    </xf>
    <xf numFmtId="0" fontId="5" fillId="0" borderId="16" xfId="2727" applyNumberFormat="1" applyFont="1" applyFill="1" applyBorder="1" applyAlignment="1" applyProtection="1">
      <alignment horizontal="center" vertical="center" shrinkToFit="1"/>
      <protection locked="0"/>
    </xf>
    <xf numFmtId="0" fontId="5" fillId="0" borderId="22" xfId="2734" applyFont="1" applyFill="1" applyBorder="1" applyAlignment="1" applyProtection="1">
      <alignment horizontal="center" vertical="center" wrapText="1"/>
      <protection locked="0"/>
    </xf>
    <xf numFmtId="0" fontId="5" fillId="0" borderId="16" xfId="2734" applyFont="1" applyFill="1" applyBorder="1" applyAlignment="1" applyProtection="1">
      <alignment horizontal="center" vertical="center" wrapText="1"/>
      <protection locked="0"/>
    </xf>
    <xf numFmtId="0" fontId="5" fillId="0" borderId="28" xfId="2734" applyFont="1" applyFill="1" applyBorder="1" applyAlignment="1" applyProtection="1">
      <alignment horizontal="center" vertical="center" wrapText="1"/>
      <protection locked="0"/>
    </xf>
    <xf numFmtId="0" fontId="5" fillId="0" borderId="5" xfId="2734" applyFont="1" applyFill="1" applyBorder="1" applyAlignment="1" applyProtection="1">
      <alignment horizontal="center" vertical="center" wrapText="1"/>
      <protection locked="0"/>
    </xf>
    <xf numFmtId="0" fontId="5" fillId="0" borderId="24" xfId="2734" applyFont="1" applyFill="1" applyBorder="1" applyAlignment="1" applyProtection="1">
      <alignment horizontal="center" vertical="center" wrapText="1"/>
      <protection locked="0"/>
    </xf>
    <xf numFmtId="198" fontId="5" fillId="0" borderId="28" xfId="2739" applyNumberFormat="1" applyFont="1" applyBorder="1" applyAlignment="1">
      <alignment horizontal="center" vertical="center"/>
      <protection/>
    </xf>
    <xf numFmtId="198" fontId="5" fillId="0" borderId="5" xfId="2739" applyNumberFormat="1" applyFont="1" applyBorder="1" applyAlignment="1">
      <alignment horizontal="center" vertical="center"/>
      <protection/>
    </xf>
    <xf numFmtId="198" fontId="5" fillId="0" borderId="24" xfId="2739" applyNumberFormat="1" applyFont="1" applyBorder="1" applyAlignment="1">
      <alignment horizontal="center" vertical="center"/>
      <protection/>
    </xf>
    <xf numFmtId="0" fontId="5" fillId="0" borderId="1" xfId="2739" applyNumberFormat="1" applyFont="1" applyBorder="1" applyAlignment="1">
      <alignment horizontal="center" vertical="center" wrapText="1"/>
      <protection/>
    </xf>
    <xf numFmtId="0" fontId="15" fillId="0" borderId="1" xfId="690" applyFont="1" applyBorder="1">
      <alignment/>
      <protection/>
    </xf>
    <xf numFmtId="0" fontId="4" fillId="0" borderId="25" xfId="2739" applyFont="1" applyBorder="1" applyAlignment="1">
      <alignment horizontal="center" vertical="center"/>
      <protection/>
    </xf>
    <xf numFmtId="199" fontId="4" fillId="0" borderId="25" xfId="2739" applyNumberFormat="1" applyFont="1" applyBorder="1" applyAlignment="1">
      <alignment horizontal="center" vertical="center"/>
      <protection/>
    </xf>
    <xf numFmtId="0" fontId="4" fillId="0" borderId="25" xfId="2738" applyFont="1" applyFill="1" applyBorder="1" applyAlignment="1" applyProtection="1">
      <alignment horizontal="right" vertical="center" wrapText="1"/>
      <protection locked="0"/>
    </xf>
    <xf numFmtId="0" fontId="4" fillId="0" borderId="0" xfId="2738" applyFont="1" applyFill="1" applyAlignment="1" applyProtection="1">
      <alignment horizontal="right" vertical="center" wrapText="1"/>
      <protection locked="0"/>
    </xf>
    <xf numFmtId="0" fontId="10" fillId="0" borderId="22" xfId="711" applyFont="1" applyFill="1" applyBorder="1" applyAlignment="1" applyProtection="1">
      <alignment horizontal="center" vertical="center" wrapText="1"/>
      <protection locked="0"/>
    </xf>
    <xf numFmtId="0" fontId="10" fillId="0" borderId="14" xfId="711" applyFont="1" applyFill="1" applyBorder="1" applyAlignment="1" applyProtection="1">
      <alignment horizontal="center" vertical="center" wrapText="1"/>
      <protection locked="0"/>
    </xf>
    <xf numFmtId="0" fontId="10" fillId="0" borderId="16" xfId="711" applyFont="1" applyFill="1" applyBorder="1" applyAlignment="1" applyProtection="1">
      <alignment horizontal="center" vertical="center" wrapText="1"/>
      <protection locked="0"/>
    </xf>
    <xf numFmtId="3" fontId="10" fillId="0" borderId="28" xfId="711" applyNumberFormat="1" applyFont="1" applyFill="1" applyBorder="1" applyAlignment="1" applyProtection="1">
      <alignment horizontal="center" vertical="center" wrapText="1"/>
      <protection locked="0"/>
    </xf>
    <xf numFmtId="3" fontId="10" fillId="0" borderId="5" xfId="711" applyNumberFormat="1" applyFont="1" applyFill="1" applyBorder="1" applyAlignment="1" applyProtection="1">
      <alignment horizontal="center" vertical="center" wrapText="1"/>
      <protection locked="0"/>
    </xf>
    <xf numFmtId="3" fontId="10" fillId="0" borderId="24" xfId="711" applyNumberFormat="1" applyFont="1" applyFill="1" applyBorder="1" applyAlignment="1" applyProtection="1">
      <alignment horizontal="center" vertical="center" wrapText="1"/>
      <protection locked="0"/>
    </xf>
    <xf numFmtId="0" fontId="10" fillId="0" borderId="28" xfId="711" applyFont="1" applyFill="1" applyBorder="1" applyAlignment="1" applyProtection="1">
      <alignment horizontal="center" vertical="center" wrapText="1"/>
      <protection locked="0"/>
    </xf>
    <xf numFmtId="0" fontId="10" fillId="0" borderId="24" xfId="711" applyFont="1" applyFill="1" applyBorder="1" applyAlignment="1" applyProtection="1">
      <alignment horizontal="center" vertical="center" wrapText="1"/>
      <protection locked="0"/>
    </xf>
    <xf numFmtId="3" fontId="88" fillId="0" borderId="0" xfId="711" applyNumberFormat="1" applyFont="1" applyFill="1" applyAlignment="1" applyProtection="1">
      <alignment horizontal="center" vertical="center" wrapText="1"/>
      <protection locked="0"/>
    </xf>
    <xf numFmtId="0" fontId="4" fillId="0" borderId="25" xfId="711" applyFont="1" applyFill="1" applyBorder="1" applyAlignment="1" applyProtection="1">
      <alignment horizontal="right" vertical="center" wrapText="1"/>
      <protection locked="0"/>
    </xf>
    <xf numFmtId="0" fontId="10" fillId="0" borderId="5" xfId="711" applyFont="1" applyFill="1" applyBorder="1" applyAlignment="1" applyProtection="1">
      <alignment horizontal="center" vertical="center" wrapText="1"/>
      <protection locked="0"/>
    </xf>
    <xf numFmtId="0" fontId="13" fillId="0" borderId="0" xfId="711" applyFont="1" applyFill="1" applyAlignment="1" applyProtection="1">
      <alignment horizontal="left" vertical="center" wrapText="1"/>
      <protection locked="0"/>
    </xf>
  </cellXfs>
  <cellStyles count="3185">
    <cellStyle name="Normal" xfId="0"/>
    <cellStyle name="_x0004_" xfId="15"/>
    <cellStyle name=" 3]&#13;&#10;Zoomed=1&#13;&#10;Row=0&#13;&#10;Column=0&#13;&#10;Height=300&#13;&#10;Width=300&#13;&#10;FontName=細明體&#13;&#10;FontStyle=0&#13;&#10;FontSize=9&#13;&#10;PrtFontName=Co" xfId="16"/>
    <cellStyle name="&#10;mouse.drv=lm" xfId="17"/>
    <cellStyle name="%REDUCTION" xfId="18"/>
    <cellStyle name="?鹎%U龡&amp;H齲_x0001_C铣_x0014__x0007__x0001__x0001_" xfId="19"/>
    <cellStyle name="?鹎%U龡&amp;H齲_x0001_C铣_x0014__x0007__x0001__x0001_" xfId="20"/>
    <cellStyle name="_x0004__013年决算及2014年上半年执行情况表（单位：万元）社保" xfId="21"/>
    <cellStyle name="_2006-2009年全省境内财政总收入构成情况表（20100505报尹厅长）" xfId="22"/>
    <cellStyle name="_2007年采购计划" xfId="23"/>
    <cellStyle name="_2007年采购计划_013年决算及2014年上半年执行情况表（单位：万元）社保" xfId="24"/>
    <cellStyle name="_2011预备费动支情况表" xfId="25"/>
    <cellStyle name="_5年经营计划" xfId="26"/>
    <cellStyle name="_8月份经调整后的分析报表" xfId="27"/>
    <cellStyle name="_Book1" xfId="28"/>
    <cellStyle name="_Book1_1" xfId="29"/>
    <cellStyle name="_Book1_2" xfId="30"/>
    <cellStyle name="_Book1_3" xfId="31"/>
    <cellStyle name="_Book1_3_013年决算及2014年上半年执行情况表（单位：万元）社保" xfId="32"/>
    <cellStyle name="_Book1_3_013年决算及2014年上半年执行情况表（单位：万元）社保_03-2013年决算及2014年上半年执行情况表（预工委20140706）" xfId="33"/>
    <cellStyle name="_Book1_3_013年决算及2014年上半年执行情况表（单位：万元）社保_03-2013年决算上报告附表（预工委20140707）" xfId="34"/>
    <cellStyle name="_Book1_3_013年决算及2014年上半年执行情况表（单位：万元）社保_2014年决算公开附表删除2013年决算数20150720" xfId="35"/>
    <cellStyle name="_Book1_3_013年决算及2014年上半年执行情况表（单位：万元）社保_2014年决算上报告附表-预算提供" xfId="36"/>
    <cellStyle name="_Book1_3_013年决算及2014年上半年执行情况表（单位：万元）社保_2015年决算表" xfId="37"/>
    <cellStyle name="_Book1_3_013年决算及2014年上半年执行情况表（单位：万元）社保_2015年决算表11月细化" xfId="38"/>
    <cellStyle name="_Book1_3_013年决算及2014年上半年执行情况表（单位：万元）社保_2015年决算上报告附表" xfId="39"/>
    <cellStyle name="_Book1_3_013年决算及2014年上半年执行情况表（单位：万元）社保_2015年决算上报告附表-调整" xfId="40"/>
    <cellStyle name="_Book1_3_013年决算及2014年上半年执行情况表（单位：万元）社保_Book2" xfId="41"/>
    <cellStyle name="_Book1_3_08-2014年省级一般公共预算支出执行细化表（附表1）（上会）" xfId="42"/>
    <cellStyle name="_Book1_3_10-2015年省级一般公共预算支出预算细化表（附表3）（上会）" xfId="43"/>
    <cellStyle name="_Book1_3_2014年省级一般公共预算支出执行细化表0108" xfId="44"/>
    <cellStyle name="_Book1_4" xfId="45"/>
    <cellStyle name="_Book1_4_013年决算及2014年上半年执行情况表（单位：万元）社保" xfId="46"/>
    <cellStyle name="_Book1_5" xfId="47"/>
    <cellStyle name="_ET_STYLE_NoName_00_" xfId="48"/>
    <cellStyle name="_ET_STYLE_NoName_00__18、2009年山东省财政基本情况（印）" xfId="49"/>
    <cellStyle name="_ET_STYLE_NoName_00__Book1" xfId="50"/>
    <cellStyle name="_ET_STYLE_NoName_00__人均收支(0214)" xfId="51"/>
    <cellStyle name="_ET_STYLE_NoName_00__综合组小册子数据（20100730）" xfId="52"/>
    <cellStyle name="_Sheet2" xfId="53"/>
    <cellStyle name="_Sheet3" xfId="54"/>
    <cellStyle name="_W采购公司07年财务预算" xfId="55"/>
    <cellStyle name="_x0004_" xfId="56"/>
    <cellStyle name="_采购公司2007年预算模版" xfId="57"/>
    <cellStyle name="_采购总成本预算" xfId="58"/>
    <cellStyle name="_采购总成本预算_013年决算及2014年上半年执行情况表（单位：万元）社保" xfId="59"/>
    <cellStyle name="_人均收支(0214)" xfId="60"/>
    <cellStyle name="_山东省2009年财政“三农”支出统计表（报财政部 定稿 20100407）" xfId="61"/>
    <cellStyle name="_山东省2010年决算草案和2011年上半年预算（向财经委汇报 0110706）" xfId="62"/>
    <cellStyle name="_生产计划分析0923" xfId="63"/>
    <cellStyle name="_生产计划分析0923_013年决算及2014年上半年执行情况表（单位：万元）社保" xfId="64"/>
    <cellStyle name="_投资分析模型" xfId="65"/>
    <cellStyle name="0,0&#13;&#10;NA&#13;&#10;" xfId="66"/>
    <cellStyle name="0,0&#13;&#10;NA&#13;&#10; 2" xfId="67"/>
    <cellStyle name="0,0_x000d_&#10;NA_x000d_&#10;" xfId="68"/>
    <cellStyle name="20% - Accent1" xfId="69"/>
    <cellStyle name="20% - Accent2" xfId="70"/>
    <cellStyle name="20% - Accent3" xfId="71"/>
    <cellStyle name="20% - Accent4" xfId="72"/>
    <cellStyle name="20% - Accent5" xfId="73"/>
    <cellStyle name="20% - Accent6" xfId="74"/>
    <cellStyle name="20% - 强调文字颜色 1" xfId="75"/>
    <cellStyle name="20% - 强调文字颜色 2" xfId="76"/>
    <cellStyle name="20% - 强调文字颜色 3" xfId="77"/>
    <cellStyle name="20% - 强调文字颜色 4" xfId="78"/>
    <cellStyle name="20% - 强调文字颜色 5" xfId="79"/>
    <cellStyle name="20% - 强调文字颜色 6" xfId="80"/>
    <cellStyle name="20% - 着色 1" xfId="81"/>
    <cellStyle name="20% - 着色 2" xfId="82"/>
    <cellStyle name="20% - 着色 3" xfId="83"/>
    <cellStyle name="20% - 着色 4" xfId="84"/>
    <cellStyle name="20% - 着色 5" xfId="85"/>
    <cellStyle name="20% - 着色 6" xfId="86"/>
    <cellStyle name="40% - Accent1" xfId="87"/>
    <cellStyle name="40% - Accent2" xfId="88"/>
    <cellStyle name="40% - Accent3" xfId="89"/>
    <cellStyle name="40% - Accent4" xfId="90"/>
    <cellStyle name="40% - Accent5" xfId="91"/>
    <cellStyle name="40% - Accent6" xfId="92"/>
    <cellStyle name="40% - 强调文字颜色 1" xfId="93"/>
    <cellStyle name="40% - 强调文字颜色 2" xfId="94"/>
    <cellStyle name="40% - 强调文字颜色 3" xfId="95"/>
    <cellStyle name="40% - 强调文字颜色 4" xfId="96"/>
    <cellStyle name="40% - 强调文字颜色 5" xfId="97"/>
    <cellStyle name="40% - 强调文字颜色 6" xfId="98"/>
    <cellStyle name="40% - 着色 1" xfId="99"/>
    <cellStyle name="40% - 着色 2" xfId="100"/>
    <cellStyle name="40% - 着色 3" xfId="101"/>
    <cellStyle name="40% - 着色 4" xfId="102"/>
    <cellStyle name="40% - 着色 5" xfId="103"/>
    <cellStyle name="40% - 着色 6" xfId="104"/>
    <cellStyle name="60% - Accent1" xfId="105"/>
    <cellStyle name="60% - Accent2" xfId="106"/>
    <cellStyle name="60% - Accent3" xfId="107"/>
    <cellStyle name="60% - Accent4" xfId="108"/>
    <cellStyle name="60% - Accent5" xfId="109"/>
    <cellStyle name="60% - Accent6" xfId="110"/>
    <cellStyle name="60% - 强调文字颜色 1" xfId="111"/>
    <cellStyle name="60% - 强调文字颜色 2" xfId="112"/>
    <cellStyle name="60% - 强调文字颜色 3" xfId="113"/>
    <cellStyle name="60% - 强调文字颜色 4" xfId="114"/>
    <cellStyle name="60% - 强调文字颜色 5" xfId="115"/>
    <cellStyle name="60% - 强调文字颜色 6" xfId="116"/>
    <cellStyle name="60% - 着色 1" xfId="117"/>
    <cellStyle name="60% - 着色 2" xfId="118"/>
    <cellStyle name="60% - 着色 3" xfId="119"/>
    <cellStyle name="60% - 着色 4" xfId="120"/>
    <cellStyle name="60% - 着色 5" xfId="121"/>
    <cellStyle name="60% - 着色 6" xfId="122"/>
    <cellStyle name="6mal" xfId="123"/>
    <cellStyle name="Accent1" xfId="124"/>
    <cellStyle name="Accent1 - 20%" xfId="125"/>
    <cellStyle name="Accent1 - 40%" xfId="126"/>
    <cellStyle name="Accent1 - 60%" xfId="127"/>
    <cellStyle name="Accent1_013年决算及2014年上半年执行情况表（单位：万元）社保" xfId="128"/>
    <cellStyle name="Accent2" xfId="129"/>
    <cellStyle name="Accent2 - 20%" xfId="130"/>
    <cellStyle name="Accent2 - 40%" xfId="131"/>
    <cellStyle name="Accent2 - 60%" xfId="132"/>
    <cellStyle name="Accent2_013年决算及2014年上半年执行情况表（单位：万元）社保" xfId="133"/>
    <cellStyle name="Accent3" xfId="134"/>
    <cellStyle name="Accent3 - 20%" xfId="135"/>
    <cellStyle name="Accent3 - 40%" xfId="136"/>
    <cellStyle name="Accent3 - 60%" xfId="137"/>
    <cellStyle name="Accent3_013年决算及2014年上半年执行情况表（单位：万元）社保" xfId="138"/>
    <cellStyle name="Accent4" xfId="139"/>
    <cellStyle name="Accent4 - 20%" xfId="140"/>
    <cellStyle name="Accent4 - 40%" xfId="141"/>
    <cellStyle name="Accent4 - 60%" xfId="142"/>
    <cellStyle name="Accent4_013年决算及2014年上半年执行情况表（单位：万元）社保" xfId="143"/>
    <cellStyle name="Accent5" xfId="144"/>
    <cellStyle name="Accent5 - 20%" xfId="145"/>
    <cellStyle name="Accent5 - 40%" xfId="146"/>
    <cellStyle name="Accent5 - 60%" xfId="147"/>
    <cellStyle name="Accent5_013年决算及2014年上半年执行情况表（单位：万元）社保" xfId="148"/>
    <cellStyle name="Accent6" xfId="149"/>
    <cellStyle name="Accent6 - 20%" xfId="150"/>
    <cellStyle name="Accent6 - 40%" xfId="151"/>
    <cellStyle name="Accent6 - 60%" xfId="152"/>
    <cellStyle name="Accent6_013年决算及2014年上半年执行情况表（单位：万元）社保" xfId="153"/>
    <cellStyle name="args.style" xfId="154"/>
    <cellStyle name="Bad" xfId="155"/>
    <cellStyle name="Calc Currency (0)" xfId="156"/>
    <cellStyle name="Calculation" xfId="157"/>
    <cellStyle name="Check Cell" xfId="158"/>
    <cellStyle name="ColLevel_0" xfId="159"/>
    <cellStyle name="Comma [0]" xfId="160"/>
    <cellStyle name="comma zerodec" xfId="161"/>
    <cellStyle name="Comma_!!!GO" xfId="162"/>
    <cellStyle name="Currency [0]" xfId="163"/>
    <cellStyle name="Currency_!!!GO" xfId="164"/>
    <cellStyle name="Currency1" xfId="165"/>
    <cellStyle name="Date" xfId="166"/>
    <cellStyle name="Dollar (zero dec)" xfId="167"/>
    <cellStyle name="DOLLARS" xfId="168"/>
    <cellStyle name="Explanatory Text" xfId="169"/>
    <cellStyle name="e鯪9Y_x000B_" xfId="170"/>
    <cellStyle name="e鯪9Y_x000b_" xfId="171"/>
    <cellStyle name="Fixed" xfId="172"/>
    <cellStyle name="Good" xfId="173"/>
    <cellStyle name="Grey" xfId="174"/>
    <cellStyle name="Header1" xfId="175"/>
    <cellStyle name="Header2" xfId="176"/>
    <cellStyle name="Heading 1" xfId="177"/>
    <cellStyle name="Heading 2" xfId="178"/>
    <cellStyle name="Heading 3" xfId="179"/>
    <cellStyle name="Heading 4" xfId="180"/>
    <cellStyle name="HEADING1" xfId="181"/>
    <cellStyle name="HEADING2" xfId="182"/>
    <cellStyle name="Input" xfId="183"/>
    <cellStyle name="Input [yellow]" xfId="184"/>
    <cellStyle name="Input Cells" xfId="185"/>
    <cellStyle name="Input_013年决算及2014年上半年执行情况表（单位：万元）社保" xfId="186"/>
    <cellStyle name="Linked Cell" xfId="187"/>
    <cellStyle name="Linked Cells" xfId="188"/>
    <cellStyle name="Millares [0]_96 Risk" xfId="189"/>
    <cellStyle name="Millares_96 Risk" xfId="190"/>
    <cellStyle name="Milliers [0]_!!!GO" xfId="191"/>
    <cellStyle name="Milliers_!!!GO" xfId="192"/>
    <cellStyle name="Moneda [0]_96 Risk" xfId="193"/>
    <cellStyle name="Moneda_96 Risk" xfId="194"/>
    <cellStyle name="Mon閠aire [0]_!!!GO" xfId="195"/>
    <cellStyle name="Mon閠aire_!!!GO" xfId="196"/>
    <cellStyle name="Neutral" xfId="197"/>
    <cellStyle name="New Times Roman" xfId="198"/>
    <cellStyle name="no dec" xfId="199"/>
    <cellStyle name="Norma,_laroux_4_营业在建 (2)_E21" xfId="200"/>
    <cellStyle name="Normal - Style1" xfId="201"/>
    <cellStyle name="Normal_!!!GO" xfId="202"/>
    <cellStyle name="Note" xfId="203"/>
    <cellStyle name="NUMBER" xfId="204"/>
    <cellStyle name="Output" xfId="205"/>
    <cellStyle name="PART NUMBER" xfId="206"/>
    <cellStyle name="per.style" xfId="207"/>
    <cellStyle name="Percent [2]" xfId="208"/>
    <cellStyle name="Percent [2]P" xfId="209"/>
    <cellStyle name="Percent_!!!GO" xfId="210"/>
    <cellStyle name="Percent1" xfId="211"/>
    <cellStyle name="Pourcentage_pldt" xfId="212"/>
    <cellStyle name="PSChar" xfId="213"/>
    <cellStyle name="PSDate" xfId="214"/>
    <cellStyle name="PSDec" xfId="215"/>
    <cellStyle name="PSHeading" xfId="216"/>
    <cellStyle name="PSInt" xfId="217"/>
    <cellStyle name="PSSpacer" xfId="218"/>
    <cellStyle name="RowLevel_0" xfId="219"/>
    <cellStyle name="sstot" xfId="220"/>
    <cellStyle name="Standard_AREAS" xfId="221"/>
    <cellStyle name="summary" xfId="222"/>
    <cellStyle name="t" xfId="223"/>
    <cellStyle name="t_HVAC Equipment (3)" xfId="224"/>
    <cellStyle name="TIME" xfId="225"/>
    <cellStyle name="Title" xfId="226"/>
    <cellStyle name="Total" xfId="227"/>
    <cellStyle name="Warning Text" xfId="228"/>
    <cellStyle name="啊" xfId="229"/>
    <cellStyle name="Percent" xfId="230"/>
    <cellStyle name="百分比 2" xfId="231"/>
    <cellStyle name="百分比 3" xfId="232"/>
    <cellStyle name="百分比 4" xfId="233"/>
    <cellStyle name="捠壿 [0.00]_Region Orders (2)" xfId="234"/>
    <cellStyle name="捠壿_Region Orders (2)" xfId="235"/>
    <cellStyle name="编号" xfId="236"/>
    <cellStyle name="标题" xfId="237"/>
    <cellStyle name="标题 1" xfId="238"/>
    <cellStyle name="标题 2" xfId="239"/>
    <cellStyle name="标题 3" xfId="240"/>
    <cellStyle name="标题 4" xfId="241"/>
    <cellStyle name="标题1" xfId="242"/>
    <cellStyle name="表标题" xfId="243"/>
    <cellStyle name="部门" xfId="244"/>
    <cellStyle name="差" xfId="245"/>
    <cellStyle name="差_【送印】人大报表111(1)(1)" xfId="246"/>
    <cellStyle name="差_013年决算及2014年上半年执行情况表（单位：万元）社保" xfId="247"/>
    <cellStyle name="差_05潍坊" xfId="248"/>
    <cellStyle name="差_05潍坊_013年决算及2014年上半年执行情况表（单位：万元）社保" xfId="249"/>
    <cellStyle name="差_05潍坊_08-2014年省级一般公共预算支出执行细化表（附表1）（上会）" xfId="250"/>
    <cellStyle name="差_05潍坊_10-2015年省级一般公共预算支出预算细化表（附表3）（上会）" xfId="251"/>
    <cellStyle name="差_05潍坊_2009-2010三农投入和民生统计表(教科文)" xfId="252"/>
    <cellStyle name="差_05潍坊_2009-2010三农投入和民生统计表(教科文)_013年决算及2014年上半年执行情况表（单位：万元）社保" xfId="253"/>
    <cellStyle name="差_05潍坊_2009-2010三农投入和民生统计表（农业科）" xfId="254"/>
    <cellStyle name="差_05潍坊_2009-2010三农投入和民生统计表（农业科）_013年决算及2014年上半年执行情况表（单位：万元）社保" xfId="255"/>
    <cellStyle name="差_05潍坊_2009-2010三农投入和民生统计表（企业处汇总用）" xfId="256"/>
    <cellStyle name="差_05潍坊_2009-2010三农投入和民生统计表（企业处汇总用）_013年决算及2014年上半年执行情况表（单位：万元）社保" xfId="257"/>
    <cellStyle name="差_05潍坊_2009年全省三农投入情况表（报省委）" xfId="258"/>
    <cellStyle name="差_05潍坊_2009年全省三农投入情况表（报省委）_013年决算及2014年上半年执行情况表（单位：万元）社保" xfId="259"/>
    <cellStyle name="差_05潍坊_2009年胜利油田" xfId="260"/>
    <cellStyle name="差_05潍坊_2009年胜利油田_013年决算及2014年上半年执行情况表（单位：万元）社保" xfId="261"/>
    <cellStyle name="差_05潍坊_2010年境内税收收入构成表（定稿）" xfId="262"/>
    <cellStyle name="差_05潍坊_2014年省级一般公共预算支出执行细化表0108" xfId="263"/>
    <cellStyle name="差_05潍坊_博山区2009-2010年三农及民生投入统计表" xfId="264"/>
    <cellStyle name="差_05潍坊_博山区2009-2010年三农及民生投入统计表_013年决算及2014年上半年执行情况表（单位：万元）社保" xfId="265"/>
    <cellStyle name="差_05潍坊_非税局2009-2010三农投入和民生统计表2" xfId="266"/>
    <cellStyle name="差_05潍坊_非税局2009-2010三农投入和民生统计表2_013年决算及2014年上半年执行情况表（单位：万元）社保" xfId="267"/>
    <cellStyle name="差_05潍坊_高青县2008-2009年三农和民生支出统计表(正式" xfId="268"/>
    <cellStyle name="差_05潍坊_高青县2008-2009年三农和民生支出统计表(正式_013年决算及2014年上半年执行情况表（单位：万元）社保" xfId="269"/>
    <cellStyle name="差_05潍坊_高新区2009-2010三农投入和民生统计表" xfId="270"/>
    <cellStyle name="差_05潍坊_高新区2009-2010三农投入和民生统计表_013年决算及2014年上半年执行情况表（单位：万元）社保" xfId="271"/>
    <cellStyle name="差_05潍坊_行政政法科2009-2010三农投入和民生统计表" xfId="272"/>
    <cellStyle name="差_05潍坊_行政政法科2009-2010三农投入和民生统计表_013年决算及2014年上半年执行情况表（单位：万元）社保" xfId="273"/>
    <cellStyle name="差_05潍坊_桓台2009-2010年三农及民生投入统计表" xfId="274"/>
    <cellStyle name="差_05潍坊_桓台2009-2010年三农及民生投入统计表_013年决算及2014年上半年执行情况表（单位：万元）社保" xfId="275"/>
    <cellStyle name="差_05潍坊_经建科2009-2010三农投入和民生统计表" xfId="276"/>
    <cellStyle name="差_05潍坊_经建科2009-2010三农投入和民生统计表_013年决算及2014年上半年执行情况表（单位：万元）社保" xfId="277"/>
    <cellStyle name="差_05潍坊_临淄区2009-2010三农投入和民生统计表" xfId="278"/>
    <cellStyle name="差_05潍坊_临淄区2009-2010三农投入和民生统计表_013年决算及2014年上半年执行情况表（单位：万元）社保" xfId="279"/>
    <cellStyle name="差_05潍坊_青岛市2009-2010三农投入统计表" xfId="280"/>
    <cellStyle name="差_05潍坊_青岛市2009-2010三农投入统计表_013年决算及2014年上半年执行情况表（单位：万元）社保" xfId="281"/>
    <cellStyle name="差_05潍坊_山东、江苏、广东三省境内税收收入构成情况表（2010年全年）" xfId="282"/>
    <cellStyle name="差_05潍坊_山东省三农报表合计" xfId="283"/>
    <cellStyle name="差_05潍坊_烟台市2009-2010三农投入和民生统计表" xfId="284"/>
    <cellStyle name="差_05潍坊_烟台市2009-2010三农投入和民生统计表_013年决算及2014年上半年执行情况表（单位：万元）社保" xfId="285"/>
    <cellStyle name="差_05潍坊_沂源县2009-2010年三农及民生投入统计表" xfId="286"/>
    <cellStyle name="差_05潍坊_沂源县2009-2010年三农及民生投入统计表_013年决算及2014年上半年执行情况表（单位：万元）社保" xfId="287"/>
    <cellStyle name="差_05潍坊_张店区2009-2010年三农和民生支出统计表(正式" xfId="288"/>
    <cellStyle name="差_05潍坊_张店区2009-2010年三农和民生支出统计表(正式_013年决算及2014年上半年执行情况表（单位：万元）社保" xfId="289"/>
    <cellStyle name="差_05潍坊_周村区2009-2010年三农及民生投入统计表" xfId="290"/>
    <cellStyle name="差_05潍坊_周村区2009-2010年三农及民生投入统计表_013年决算及2014年上半年执行情况表（单位：万元）社保" xfId="291"/>
    <cellStyle name="差_05潍坊_淄川区2009-2010年三农及民生投入统计表" xfId="292"/>
    <cellStyle name="差_05潍坊_淄川区2009-2010年三农及民生投入统计表_013年决算及2014年上半年执行情况表（单位：万元）社保" xfId="293"/>
    <cellStyle name="差_05潍坊_综合组小册子数据（20100730）" xfId="294"/>
    <cellStyle name="差_07临沂" xfId="295"/>
    <cellStyle name="差_07临沂_013年决算及2014年上半年执行情况表（单位：万元）社保" xfId="296"/>
    <cellStyle name="差_07临沂_08-2014年省级一般公共预算支出执行细化表（附表1）（上会）" xfId="297"/>
    <cellStyle name="差_07临沂_10-2015年省级一般公共预算支出预算细化表（附表3）（上会）" xfId="298"/>
    <cellStyle name="差_07临沂_2009-2010三农投入和民生统计表(教科文)" xfId="299"/>
    <cellStyle name="差_07临沂_2009-2010三农投入和民生统计表(教科文)_013年决算及2014年上半年执行情况表（单位：万元）社保" xfId="300"/>
    <cellStyle name="差_07临沂_2009-2010三农投入和民生统计表（农业科）" xfId="301"/>
    <cellStyle name="差_07临沂_2009-2010三农投入和民生统计表（农业科）_013年决算及2014年上半年执行情况表（单位：万元）社保" xfId="302"/>
    <cellStyle name="差_07临沂_2009-2010三农投入和民生统计表（企业处汇总用）" xfId="303"/>
    <cellStyle name="差_07临沂_2009-2010三农投入和民生统计表（企业处汇总用）_013年决算及2014年上半年执行情况表（单位：万元）社保" xfId="304"/>
    <cellStyle name="差_07临沂_2009年全省三农投入情况表（报省委）" xfId="305"/>
    <cellStyle name="差_07临沂_2009年全省三农投入情况表（报省委）_013年决算及2014年上半年执行情况表（单位：万元）社保" xfId="306"/>
    <cellStyle name="差_07临沂_2009年胜利油田" xfId="307"/>
    <cellStyle name="差_07临沂_2009年胜利油田_013年决算及2014年上半年执行情况表（单位：万元）社保" xfId="308"/>
    <cellStyle name="差_07临沂_2010年境内税收收入构成表（定稿）" xfId="309"/>
    <cellStyle name="差_07临沂_2014年省级一般公共预算支出执行细化表0108" xfId="310"/>
    <cellStyle name="差_07临沂_博山区2009-2010年三农及民生投入统计表" xfId="311"/>
    <cellStyle name="差_07临沂_博山区2009-2010年三农及民生投入统计表_013年决算及2014年上半年执行情况表（单位：万元）社保" xfId="312"/>
    <cellStyle name="差_07临沂_非税局2009-2010三农投入和民生统计表2" xfId="313"/>
    <cellStyle name="差_07临沂_非税局2009-2010三农投入和民生统计表2_013年决算及2014年上半年执行情况表（单位：万元）社保" xfId="314"/>
    <cellStyle name="差_07临沂_高青县2008-2009年三农和民生支出统计表(正式" xfId="315"/>
    <cellStyle name="差_07临沂_高青县2008-2009年三农和民生支出统计表(正式_013年决算及2014年上半年执行情况表（单位：万元）社保" xfId="316"/>
    <cellStyle name="差_07临沂_高新区2009-2010三农投入和民生统计表" xfId="317"/>
    <cellStyle name="差_07临沂_高新区2009-2010三农投入和民生统计表_013年决算及2014年上半年执行情况表（单位：万元）社保" xfId="318"/>
    <cellStyle name="差_07临沂_行政政法科2009-2010三农投入和民生统计表" xfId="319"/>
    <cellStyle name="差_07临沂_行政政法科2009-2010三农投入和民生统计表_013年决算及2014年上半年执行情况表（单位：万元）社保" xfId="320"/>
    <cellStyle name="差_07临沂_桓台2009-2010年三农及民生投入统计表" xfId="321"/>
    <cellStyle name="差_07临沂_桓台2009-2010年三农及民生投入统计表_013年决算及2014年上半年执行情况表（单位：万元）社保" xfId="322"/>
    <cellStyle name="差_07临沂_经建科2009-2010三农投入和民生统计表" xfId="323"/>
    <cellStyle name="差_07临沂_经建科2009-2010三农投入和民生统计表_013年决算及2014年上半年执行情况表（单位：万元）社保" xfId="324"/>
    <cellStyle name="差_07临沂_临淄区2009-2010三农投入和民生统计表" xfId="325"/>
    <cellStyle name="差_07临沂_临淄区2009-2010三农投入和民生统计表_013年决算及2014年上半年执行情况表（单位：万元）社保" xfId="326"/>
    <cellStyle name="差_07临沂_青岛市2009-2010三农投入统计表" xfId="327"/>
    <cellStyle name="差_07临沂_青岛市2009-2010三农投入统计表_013年决算及2014年上半年执行情况表（单位：万元）社保" xfId="328"/>
    <cellStyle name="差_07临沂_山东、江苏、广东三省境内税收收入构成情况表（2010年全年）" xfId="329"/>
    <cellStyle name="差_07临沂_山东省三农报表合计" xfId="330"/>
    <cellStyle name="差_07临沂_烟台市2009-2010三农投入和民生统计表" xfId="331"/>
    <cellStyle name="差_07临沂_烟台市2009-2010三农投入和民生统计表_013年决算及2014年上半年执行情况表（单位：万元）社保" xfId="332"/>
    <cellStyle name="差_07临沂_沂源县2009-2010年三农及民生投入统计表" xfId="333"/>
    <cellStyle name="差_07临沂_沂源县2009-2010年三农及民生投入统计表_013年决算及2014年上半年执行情况表（单位：万元）社保" xfId="334"/>
    <cellStyle name="差_07临沂_张店区2009-2010年三农和民生支出统计表(正式" xfId="335"/>
    <cellStyle name="差_07临沂_张店区2009-2010年三农和民生支出统计表(正式_013年决算及2014年上半年执行情况表（单位：万元）社保" xfId="336"/>
    <cellStyle name="差_07临沂_周村区2009-2010年三农及民生投入统计表" xfId="337"/>
    <cellStyle name="差_07临沂_周村区2009-2010年三农及民生投入统计表_013年决算及2014年上半年执行情况表（单位：万元）社保" xfId="338"/>
    <cellStyle name="差_07临沂_淄川区2009-2010年三农及民生投入统计表" xfId="339"/>
    <cellStyle name="差_07临沂_淄川区2009-2010年三农及民生投入统计表_013年决算及2014年上半年执行情况表（单位：万元）社保" xfId="340"/>
    <cellStyle name="差_07临沂_综合组小册子数据（20100730）" xfId="341"/>
    <cellStyle name="差_08-2014年省级一般公共预算支出执行细化表（附表1）（上会）" xfId="342"/>
    <cellStyle name="差_10-2015年省级一般公共预算支出预算细化表（附表3）（上会）" xfId="343"/>
    <cellStyle name="差_10月月报大表" xfId="344"/>
    <cellStyle name="差_10月月报大表_013年决算及2014年上半年执行情况表（单位：万元）社保" xfId="345"/>
    <cellStyle name="差_10月月报大表_08-2014年省级一般公共预算支出执行细化表（附表1）（上会）" xfId="346"/>
    <cellStyle name="差_10月月报大表_10-2015年省级一般公共预算支出预算细化表（附表3）（上会）" xfId="347"/>
    <cellStyle name="差_10月月报大表_2014年省级一般公共预算支出执行细化表0108" xfId="348"/>
    <cellStyle name="差_12滨州" xfId="349"/>
    <cellStyle name="差_12滨州_013年决算及2014年上半年执行情况表（单位：万元）社保" xfId="350"/>
    <cellStyle name="差_12滨州_08-2014年省级一般公共预算支出执行细化表（附表1）（上会）" xfId="351"/>
    <cellStyle name="差_12滨州_10-2015年省级一般公共预算支出预算细化表（附表3）（上会）" xfId="352"/>
    <cellStyle name="差_12滨州_2009-2010三农投入和民生统计表(教科文)" xfId="353"/>
    <cellStyle name="差_12滨州_2009-2010三农投入和民生统计表(教科文)_013年决算及2014年上半年执行情况表（单位：万元）社保" xfId="354"/>
    <cellStyle name="差_12滨州_2009-2010三农投入和民生统计表（农业科）" xfId="355"/>
    <cellStyle name="差_12滨州_2009-2010三农投入和民生统计表（农业科）_013年决算及2014年上半年执行情况表（单位：万元）社保" xfId="356"/>
    <cellStyle name="差_12滨州_2009-2010三农投入和民生统计表（企业处汇总用）" xfId="357"/>
    <cellStyle name="差_12滨州_2009-2010三农投入和民生统计表（企业处汇总用）_013年决算及2014年上半年执行情况表（单位：万元）社保" xfId="358"/>
    <cellStyle name="差_12滨州_2009年全省三农投入情况表（报省委）" xfId="359"/>
    <cellStyle name="差_12滨州_2009年全省三农投入情况表（报省委）_013年决算及2014年上半年执行情况表（单位：万元）社保" xfId="360"/>
    <cellStyle name="差_12滨州_2009年胜利油田" xfId="361"/>
    <cellStyle name="差_12滨州_2009年胜利油田_013年决算及2014年上半年执行情况表（单位：万元）社保" xfId="362"/>
    <cellStyle name="差_12滨州_2010年境内税收收入构成表（定稿）" xfId="363"/>
    <cellStyle name="差_12滨州_2014年省级一般公共预算支出执行细化表0108" xfId="364"/>
    <cellStyle name="差_12滨州_博山区2009-2010年三农及民生投入统计表" xfId="365"/>
    <cellStyle name="差_12滨州_博山区2009-2010年三农及民生投入统计表_013年决算及2014年上半年执行情况表（单位：万元）社保" xfId="366"/>
    <cellStyle name="差_12滨州_非税局2009-2010三农投入和民生统计表2" xfId="367"/>
    <cellStyle name="差_12滨州_非税局2009-2010三农投入和民生统计表2_013年决算及2014年上半年执行情况表（单位：万元）社保" xfId="368"/>
    <cellStyle name="差_12滨州_高青县2008-2009年三农和民生支出统计表(正式" xfId="369"/>
    <cellStyle name="差_12滨州_高青县2008-2009年三农和民生支出统计表(正式_013年决算及2014年上半年执行情况表（单位：万元）社保" xfId="370"/>
    <cellStyle name="差_12滨州_高新区2009-2010三农投入和民生统计表" xfId="371"/>
    <cellStyle name="差_12滨州_高新区2009-2010三农投入和民生统计表_013年决算及2014年上半年执行情况表（单位：万元）社保" xfId="372"/>
    <cellStyle name="差_12滨州_行政政法科2009-2010三农投入和民生统计表" xfId="373"/>
    <cellStyle name="差_12滨州_行政政法科2009-2010三农投入和民生统计表_013年决算及2014年上半年执行情况表（单位：万元）社保" xfId="374"/>
    <cellStyle name="差_12滨州_桓台2009-2010年三农及民生投入统计表" xfId="375"/>
    <cellStyle name="差_12滨州_桓台2009-2010年三农及民生投入统计表_013年决算及2014年上半年执行情况表（单位：万元）社保" xfId="376"/>
    <cellStyle name="差_12滨州_经建科2009-2010三农投入和民生统计表" xfId="377"/>
    <cellStyle name="差_12滨州_经建科2009-2010三农投入和民生统计表_013年决算及2014年上半年执行情况表（单位：万元）社保" xfId="378"/>
    <cellStyle name="差_12滨州_临淄区2009-2010三农投入和民生统计表" xfId="379"/>
    <cellStyle name="差_12滨州_临淄区2009-2010三农投入和民生统计表_013年决算及2014年上半年执行情况表（单位：万元）社保" xfId="380"/>
    <cellStyle name="差_12滨州_青岛市2009-2010三农投入统计表" xfId="381"/>
    <cellStyle name="差_12滨州_青岛市2009-2010三农投入统计表_013年决算及2014年上半年执行情况表（单位：万元）社保" xfId="382"/>
    <cellStyle name="差_12滨州_山东、江苏、广东三省境内税收收入构成情况表（2010年全年）" xfId="383"/>
    <cellStyle name="差_12滨州_山东省三农报表合计" xfId="384"/>
    <cellStyle name="差_12滨州_烟台市2009-2010三农投入和民生统计表" xfId="385"/>
    <cellStyle name="差_12滨州_烟台市2009-2010三农投入和民生统计表_013年决算及2014年上半年执行情况表（单位：万元）社保" xfId="386"/>
    <cellStyle name="差_12滨州_沂源县2009-2010年三农及民生投入统计表" xfId="387"/>
    <cellStyle name="差_12滨州_沂源县2009-2010年三农及民生投入统计表_013年决算及2014年上半年执行情况表（单位：万元）社保" xfId="388"/>
    <cellStyle name="差_12滨州_张店区2009-2010年三农和民生支出统计表(正式" xfId="389"/>
    <cellStyle name="差_12滨州_张店区2009-2010年三农和民生支出统计表(正式_013年决算及2014年上半年执行情况表（单位：万元）社保" xfId="390"/>
    <cellStyle name="差_12滨州_周村区2009-2010年三农及民生投入统计表" xfId="391"/>
    <cellStyle name="差_12滨州_周村区2009-2010年三农及民生投入统计表_013年决算及2014年上半年执行情况表（单位：万元）社保" xfId="392"/>
    <cellStyle name="差_12滨州_淄川区2009-2010年三农及民生投入统计表" xfId="393"/>
    <cellStyle name="差_12滨州_淄川区2009-2010年三农及民生投入统计表_013年决算及2014年上半年执行情况表（单位：万元）社保" xfId="394"/>
    <cellStyle name="差_12滨州_综合组小册子数据（20100730）" xfId="395"/>
    <cellStyle name="差_2006-2009年全省境内财政总收入构成情况表（20100505报尹厅长）" xfId="396"/>
    <cellStyle name="差_2006-2009年全省境内财政总收入构成情况表（20100505报尹厅长）_013年决算及2014年上半年执行情况表（单位：万元）社保" xfId="397"/>
    <cellStyle name="差_2008制造业纳税情况表" xfId="398"/>
    <cellStyle name="差_2009-2010三农投入和民生统计表(教科文)" xfId="399"/>
    <cellStyle name="差_2009-2010三农投入和民生统计表(教科文)_013年决算及2014年上半年执行情况表（单位：万元）社保" xfId="400"/>
    <cellStyle name="差_2009-2010三农投入和民生统计表（农业科）" xfId="401"/>
    <cellStyle name="差_2009-2010三农投入和民生统计表（农业科）_013年决算及2014年上半年执行情况表（单位：万元）社保" xfId="402"/>
    <cellStyle name="差_2009-2010三农投入和民生统计表（企业处汇总用）" xfId="403"/>
    <cellStyle name="差_2009-2010三农投入和民生统计表（企业处汇总用）_013年决算及2014年上半年执行情况表（单位：万元）社保" xfId="404"/>
    <cellStyle name="差_2009年全省三农投入情况表（报省委）" xfId="405"/>
    <cellStyle name="差_2009年全省三农投入情况表（报省委）_013年决算及2014年上半年执行情况表（单位：万元）社保" xfId="406"/>
    <cellStyle name="差_2009年胜利油田" xfId="407"/>
    <cellStyle name="差_2009年胜利油田_013年决算及2014年上半年执行情况表（单位：万元）社保" xfId="408"/>
    <cellStyle name="差_2009年诸城市地方财政基本情况统计表" xfId="409"/>
    <cellStyle name="差_2009年诸城市地方财政基本情况统计表_013年决算及2014年上半年执行情况表（单位：万元）社保" xfId="410"/>
    <cellStyle name="差_2010年境内税收收入构成表（定稿）" xfId="411"/>
    <cellStyle name="差_2010年省测算数据收入奖励" xfId="412"/>
    <cellStyle name="差_2010年省测算数据收入奖励_013年决算及2014年上半年执行情况表（单位：万元）社保" xfId="413"/>
    <cellStyle name="差_2011年09月月报大表" xfId="414"/>
    <cellStyle name="差_2011年09月月报大表_013年决算及2014年上半年执行情况表（单位：万元）社保" xfId="415"/>
    <cellStyle name="差_2011年09月月报大表_08-2014年省级一般公共预算支出执行细化表（附表1）（上会）" xfId="416"/>
    <cellStyle name="差_2011年09月月报大表_10-2015年省级一般公共预算支出预算细化表（附表3）（上会）" xfId="417"/>
    <cellStyle name="差_2011年09月月报大表_2014年省级一般公共预算支出执行细化表0108" xfId="418"/>
    <cellStyle name="差_2012年国有资本经营预算报表（只含山东省本级报省人代会审议2）" xfId="419"/>
    <cellStyle name="差_2012年国有资本经营预算报表（只含山东省本级报省人代会审议2）_013年决算及2014年上半年执行情况表（单位：万元）社保" xfId="420"/>
    <cellStyle name="差_2012年国有资本经营预算报表（只含山东省本级报省人代会审议2）_08-2014年省级一般公共预算支出执行细化表（附表1）（上会）" xfId="421"/>
    <cellStyle name="差_2012年国有资本经营预算报表（只含山东省本级报省人代会审议2）_10-2015年省级一般公共预算支出预算细化表（附表3）（上会）" xfId="422"/>
    <cellStyle name="差_2012年国有资本经营预算报表（只含山东省本级报省人代会审议2）_2014年省级一般公共预算支出执行细化表0108" xfId="423"/>
    <cellStyle name="差_2012年省对下财政年终对账表20121225(1)29" xfId="424"/>
    <cellStyle name="差_2012年省对下财政年终对账表20121225(1)29_013年决算及2014年上半年执行情况表（单位：万元）社保" xfId="425"/>
    <cellStyle name="差_2014年省级一般公共预算支出执行细化表0108" xfId="426"/>
    <cellStyle name="差_2015年省级支出分类别表（给小魏）" xfId="427"/>
    <cellStyle name="差_2015年省级支出预算（小魏）" xfId="428"/>
    <cellStyle name="差_22湖南" xfId="429"/>
    <cellStyle name="差_22湖南_013年决算及2014年上半年执行情况表（单位：万元）社保" xfId="430"/>
    <cellStyle name="差_22湖南_08-2014年省级一般公共预算支出执行细化表（附表1）（上会）" xfId="431"/>
    <cellStyle name="差_22湖南_10-2015年省级一般公共预算支出预算细化表（附表3）（上会）" xfId="432"/>
    <cellStyle name="差_22湖南_18、2009年山东省财政基本情况（印）" xfId="433"/>
    <cellStyle name="差_22湖南_2009-2010三农投入和民生统计表(教科文)" xfId="434"/>
    <cellStyle name="差_22湖南_2009-2010三农投入和民生统计表(教科文)_013年决算及2014年上半年执行情况表（单位：万元）社保" xfId="435"/>
    <cellStyle name="差_22湖南_2009-2010三农投入和民生统计表（农业科）" xfId="436"/>
    <cellStyle name="差_22湖南_2009-2010三农投入和民生统计表（企业处汇总用）" xfId="437"/>
    <cellStyle name="差_22湖南_2009年全省三农投入情况表（报省委）" xfId="438"/>
    <cellStyle name="差_22湖南_2009年胜利油田" xfId="439"/>
    <cellStyle name="差_22湖南_2010年境内税收收入构成表（定稿）" xfId="440"/>
    <cellStyle name="差_22湖南_2014年省级一般公共预算支出执行细化表0108" xfId="441"/>
    <cellStyle name="差_22湖南_博山区2009-2010年三农及民生投入统计表" xfId="442"/>
    <cellStyle name="差_22湖南_非税局2009-2010三农投入和民生统计表2" xfId="443"/>
    <cellStyle name="差_22湖南_高青县2008-2009年三农和民生支出统计表(正式" xfId="444"/>
    <cellStyle name="差_22湖南_高新区2009-2010三农投入和民生统计表" xfId="445"/>
    <cellStyle name="差_22湖南_行政政法科2009-2010三农投入和民生统计表" xfId="446"/>
    <cellStyle name="差_22湖南_桓台2009-2010年三农及民生投入统计表" xfId="447"/>
    <cellStyle name="差_22湖南_经建科2009-2010三农投入和民生统计表" xfId="448"/>
    <cellStyle name="差_22湖南_临淄区2009-2010三农投入和民生统计表" xfId="449"/>
    <cellStyle name="差_22湖南_青岛市2009-2010三农投入统计表" xfId="450"/>
    <cellStyle name="差_22湖南_人均收支(0214)" xfId="451"/>
    <cellStyle name="差_22湖南_山东、江苏、广东三省境内税收收入构成情况表（2010年全年）" xfId="452"/>
    <cellStyle name="差_22湖南_山东省三农报表合计" xfId="453"/>
    <cellStyle name="差_22湖南_烟台市2009-2010三农投入和民生统计表" xfId="454"/>
    <cellStyle name="差_22湖南_沂源县2009-2010年三农及民生投入统计表" xfId="455"/>
    <cellStyle name="差_22湖南_张店区2009-2010年三农和民生支出统计表(正式" xfId="456"/>
    <cellStyle name="差_22湖南_周村区2009-2010年三农及民生投入统计表" xfId="457"/>
    <cellStyle name="差_22湖南_淄川区2009-2010年三农及民生投入统计表" xfId="458"/>
    <cellStyle name="差_23-1" xfId="459"/>
    <cellStyle name="差_27重庆" xfId="460"/>
    <cellStyle name="差_27重庆_08-2014年省级一般公共预算支出执行细化表（附表1）（上会）" xfId="461"/>
    <cellStyle name="差_27重庆_10-2015年省级一般公共预算支出预算细化表（附表3）（上会）" xfId="462"/>
    <cellStyle name="差_27重庆_18、2009年山东省财政基本情况（印）" xfId="463"/>
    <cellStyle name="差_27重庆_2009-2010三农投入和民生统计表(教科文)" xfId="464"/>
    <cellStyle name="差_27重庆_2009-2010三农投入和民生统计表（农业科）" xfId="465"/>
    <cellStyle name="差_27重庆_2009-2010三农投入和民生统计表（企业处汇总用）" xfId="466"/>
    <cellStyle name="差_27重庆_2009年全省三农投入情况表（报省委）" xfId="467"/>
    <cellStyle name="差_27重庆_2009年胜利油田" xfId="468"/>
    <cellStyle name="差_27重庆_2010年境内税收收入构成表（定稿）" xfId="469"/>
    <cellStyle name="差_27重庆_2014年省级一般公共预算支出执行细化表0108" xfId="470"/>
    <cellStyle name="差_27重庆_博山区2009-2010年三农及民生投入统计表" xfId="471"/>
    <cellStyle name="差_27重庆_非税局2009-2010三农投入和民生统计表2" xfId="472"/>
    <cellStyle name="差_27重庆_高青县2008-2009年三农和民生支出统计表(正式" xfId="473"/>
    <cellStyle name="差_27重庆_高新区2009-2010三农投入和民生统计表" xfId="474"/>
    <cellStyle name="差_27重庆_行政政法科2009-2010三农投入和民生统计表" xfId="475"/>
    <cellStyle name="差_27重庆_桓台2009-2010年三农及民生投入统计表" xfId="476"/>
    <cellStyle name="差_27重庆_经建科2009-2010三农投入和民生统计表" xfId="477"/>
    <cellStyle name="差_27重庆_临淄区2009-2010三农投入和民生统计表" xfId="478"/>
    <cellStyle name="差_27重庆_青岛市2009-2010三农投入统计表" xfId="479"/>
    <cellStyle name="差_27重庆_人均收支(0214)" xfId="480"/>
    <cellStyle name="差_27重庆_山东、江苏、广东三省境内税收收入构成情况表（2010年全年）" xfId="481"/>
    <cellStyle name="差_27重庆_山东省三农报表合计" xfId="482"/>
    <cellStyle name="差_27重庆_烟台市2009-2010三农投入和民生统计表" xfId="483"/>
    <cellStyle name="差_27重庆_沂源县2009-2010年三农及民生投入统计表" xfId="484"/>
    <cellStyle name="差_27重庆_张店区2009-2010年三农和民生支出统计表(正式" xfId="485"/>
    <cellStyle name="差_27重庆_周村区2009-2010年三农及民生投入统计表" xfId="486"/>
    <cellStyle name="差_27重庆_淄川区2009-2010年三农及民生投入统计表" xfId="487"/>
    <cellStyle name="差_28四川" xfId="488"/>
    <cellStyle name="差_28四川_08-2014年省级一般公共预算支出执行细化表（附表1）（上会）" xfId="489"/>
    <cellStyle name="差_28四川_10-2015年省级一般公共预算支出预算细化表（附表3）（上会）" xfId="490"/>
    <cellStyle name="差_28四川_18、2009年山东省财政基本情况（印）" xfId="491"/>
    <cellStyle name="差_28四川_2009-2010三农投入和民生统计表(教科文)" xfId="492"/>
    <cellStyle name="差_28四川_2009-2010三农投入和民生统计表（农业科）" xfId="493"/>
    <cellStyle name="差_28四川_2009-2010三农投入和民生统计表（企业处汇总用）" xfId="494"/>
    <cellStyle name="差_28四川_2009年全省三农投入情况表（报省委）" xfId="495"/>
    <cellStyle name="差_28四川_2009年胜利油田" xfId="496"/>
    <cellStyle name="差_28四川_2010年境内税收收入构成表（定稿）" xfId="497"/>
    <cellStyle name="差_28四川_2014年省级一般公共预算支出执行细化表0108" xfId="498"/>
    <cellStyle name="差_28四川_博山区2009-2010年三农及民生投入统计表" xfId="499"/>
    <cellStyle name="差_28四川_非税局2009-2010三农投入和民生统计表2" xfId="500"/>
    <cellStyle name="差_28四川_高青县2008-2009年三农和民生支出统计表(正式" xfId="501"/>
    <cellStyle name="差_28四川_高新区2009-2010三农投入和民生统计表" xfId="502"/>
    <cellStyle name="差_28四川_行政政法科2009-2010三农投入和民生统计表" xfId="503"/>
    <cellStyle name="差_28四川_桓台2009-2010年三农及民生投入统计表" xfId="504"/>
    <cellStyle name="差_28四川_经建科2009-2010三农投入和民生统计表" xfId="505"/>
    <cellStyle name="差_28四川_临淄区2009-2010三农投入和民生统计表" xfId="506"/>
    <cellStyle name="差_28四川_青岛市2009-2010三农投入统计表" xfId="507"/>
    <cellStyle name="差_28四川_人均收支(0214)" xfId="508"/>
    <cellStyle name="差_28四川_山东、江苏、广东三省境内税收收入构成情况表（2010年全年）" xfId="509"/>
    <cellStyle name="差_28四川_山东省三农报表合计" xfId="510"/>
    <cellStyle name="差_28四川_烟台市2009-2010三农投入和民生统计表" xfId="511"/>
    <cellStyle name="差_28四川_沂源县2009-2010年三农及民生投入统计表" xfId="512"/>
    <cellStyle name="差_28四川_张店区2009-2010年三农和民生支出统计表(正式" xfId="513"/>
    <cellStyle name="差_28四川_周村区2009-2010年三农及民生投入统计表" xfId="514"/>
    <cellStyle name="差_28四川_淄川区2009-2010年三农及民生投入统计表" xfId="515"/>
    <cellStyle name="差_30云南" xfId="516"/>
    <cellStyle name="差_30云南_08-2014年省级一般公共预算支出执行细化表（附表1）（上会）" xfId="517"/>
    <cellStyle name="差_30云南_10-2015年省级一般公共预算支出预算细化表（附表3）（上会）" xfId="518"/>
    <cellStyle name="差_30云南_18、2009年山东省财政基本情况（印）" xfId="519"/>
    <cellStyle name="差_30云南_2009-2010三农投入和民生统计表(教科文)" xfId="520"/>
    <cellStyle name="差_30云南_2009-2010三农投入和民生统计表（农业科）" xfId="521"/>
    <cellStyle name="差_30云南_2009-2010三农投入和民生统计表（企业处汇总用）" xfId="522"/>
    <cellStyle name="差_30云南_2009年全省三农投入情况表（报省委）" xfId="523"/>
    <cellStyle name="差_30云南_2009年胜利油田" xfId="524"/>
    <cellStyle name="差_30云南_2010年境内税收收入构成表（定稿）" xfId="525"/>
    <cellStyle name="差_30云南_2014年省级一般公共预算支出执行细化表0108" xfId="526"/>
    <cellStyle name="差_30云南_博山区2009-2010年三农及民生投入统计表" xfId="527"/>
    <cellStyle name="差_30云南_非税局2009-2010三农投入和民生统计表2" xfId="528"/>
    <cellStyle name="差_30云南_高青县2008-2009年三农和民生支出统计表(正式" xfId="529"/>
    <cellStyle name="差_30云南_高新区2009-2010三农投入和民生统计表" xfId="530"/>
    <cellStyle name="差_30云南_行政政法科2009-2010三农投入和民生统计表" xfId="531"/>
    <cellStyle name="差_30云南_桓台2009-2010年三农及民生投入统计表" xfId="532"/>
    <cellStyle name="差_30云南_经建科2009-2010三农投入和民生统计表" xfId="533"/>
    <cellStyle name="差_30云南_临淄区2009-2010三农投入和民生统计表" xfId="534"/>
    <cellStyle name="差_30云南_青岛市2009-2010三农投入统计表" xfId="535"/>
    <cellStyle name="差_30云南_人均收支(0214)" xfId="536"/>
    <cellStyle name="差_30云南_山东、江苏、广东三省境内税收收入构成情况表（2010年全年）" xfId="537"/>
    <cellStyle name="差_30云南_山东省三农报表合计" xfId="538"/>
    <cellStyle name="差_30云南_烟台市2009-2010三农投入和民生统计表" xfId="539"/>
    <cellStyle name="差_30云南_沂源县2009-2010年三农及民生投入统计表" xfId="540"/>
    <cellStyle name="差_30云南_张店区2009-2010年三农和民生支出统计表(正式" xfId="541"/>
    <cellStyle name="差_30云南_周村区2009-2010年三农及民生投入统计表" xfId="542"/>
    <cellStyle name="差_30云南_淄川区2009-2010年三农及民生投入统计表" xfId="543"/>
    <cellStyle name="差_33甘肃" xfId="544"/>
    <cellStyle name="差_33甘肃_08-2014年省级一般公共预算支出执行细化表（附表1）（上会）" xfId="545"/>
    <cellStyle name="差_33甘肃_10-2015年省级一般公共预算支出预算细化表（附表3）（上会）" xfId="546"/>
    <cellStyle name="差_33甘肃_18、2009年山东省财政基本情况（印）" xfId="547"/>
    <cellStyle name="差_33甘肃_2009-2010三农投入和民生统计表(教科文)" xfId="548"/>
    <cellStyle name="差_33甘肃_2009-2010三农投入和民生统计表（农业科）" xfId="549"/>
    <cellStyle name="差_33甘肃_2009-2010三农投入和民生统计表（企业处汇总用）" xfId="550"/>
    <cellStyle name="差_33甘肃_2009年全省三农投入情况表（报省委）" xfId="551"/>
    <cellStyle name="差_33甘肃_2009年胜利油田" xfId="552"/>
    <cellStyle name="差_33甘肃_2010年境内税收收入构成表（定稿）" xfId="553"/>
    <cellStyle name="差_33甘肃_2014年省级一般公共预算支出执行细化表0108" xfId="554"/>
    <cellStyle name="差_33甘肃_博山区2009-2010年三农及民生投入统计表" xfId="555"/>
    <cellStyle name="差_33甘肃_非税局2009-2010三农投入和民生统计表2" xfId="556"/>
    <cellStyle name="差_33甘肃_高青县2008-2009年三农和民生支出统计表(正式" xfId="557"/>
    <cellStyle name="差_33甘肃_高新区2009-2010三农投入和民生统计表" xfId="558"/>
    <cellStyle name="差_33甘肃_行政政法科2009-2010三农投入和民生统计表" xfId="559"/>
    <cellStyle name="差_33甘肃_桓台2009-2010年三农及民生投入统计表" xfId="560"/>
    <cellStyle name="差_33甘肃_经建科2009-2010三农投入和民生统计表" xfId="561"/>
    <cellStyle name="差_33甘肃_临淄区2009-2010三农投入和民生统计表" xfId="562"/>
    <cellStyle name="差_33甘肃_青岛市2009-2010三农投入统计表" xfId="563"/>
    <cellStyle name="差_33甘肃_人均收支(0214)" xfId="564"/>
    <cellStyle name="差_33甘肃_山东、江苏、广东三省境内税收收入构成情况表（2010年全年）" xfId="565"/>
    <cellStyle name="差_33甘肃_山东省三农报表合计" xfId="566"/>
    <cellStyle name="差_33甘肃_烟台市2009-2010三农投入和民生统计表" xfId="567"/>
    <cellStyle name="差_33甘肃_沂源县2009-2010年三农及民生投入统计表" xfId="568"/>
    <cellStyle name="差_33甘肃_张店区2009-2010年三农和民生支出统计表(正式" xfId="569"/>
    <cellStyle name="差_33甘肃_周村区2009-2010年三农及民生投入统计表" xfId="570"/>
    <cellStyle name="差_33甘肃_淄川区2009-2010年三农及民生投入统计表" xfId="571"/>
    <cellStyle name="差_34青海" xfId="572"/>
    <cellStyle name="差_34青海_08-2014年省级一般公共预算支出执行细化表（附表1）（上会）" xfId="573"/>
    <cellStyle name="差_34青海_10-2015年省级一般公共预算支出预算细化表（附表3）（上会）" xfId="574"/>
    <cellStyle name="差_34青海_18、2009年山东省财政基本情况（印）" xfId="575"/>
    <cellStyle name="差_34青海_2009-2010三农投入和民生统计表(教科文)" xfId="576"/>
    <cellStyle name="差_34青海_2009-2010三农投入和民生统计表（农业科）" xfId="577"/>
    <cellStyle name="差_34青海_2009-2010三农投入和民生统计表（企业处汇总用）" xfId="578"/>
    <cellStyle name="差_34青海_2009年全省三农投入情况表（报省委）" xfId="579"/>
    <cellStyle name="差_34青海_2009年胜利油田" xfId="580"/>
    <cellStyle name="差_34青海_2010年境内税收收入构成表（定稿）" xfId="581"/>
    <cellStyle name="差_34青海_2014年省级一般公共预算支出执行细化表0108" xfId="582"/>
    <cellStyle name="差_34青海_博山区2009-2010年三农及民生投入统计表" xfId="583"/>
    <cellStyle name="差_34青海_非税局2009-2010三农投入和民生统计表2" xfId="584"/>
    <cellStyle name="差_34青海_高青县2008-2009年三农和民生支出统计表(正式" xfId="585"/>
    <cellStyle name="差_34青海_高新区2009-2010三农投入和民生统计表" xfId="586"/>
    <cellStyle name="差_34青海_行政政法科2009-2010三农投入和民生统计表" xfId="587"/>
    <cellStyle name="差_34青海_桓台2009-2010年三农及民生投入统计表" xfId="588"/>
    <cellStyle name="差_34青海_经建科2009-2010三农投入和民生统计表" xfId="589"/>
    <cellStyle name="差_34青海_临淄区2009-2010三农投入和民生统计表" xfId="590"/>
    <cellStyle name="差_34青海_青岛市2009-2010三农投入统计表" xfId="591"/>
    <cellStyle name="差_34青海_人均收支(0214)" xfId="592"/>
    <cellStyle name="差_34青海_山东、江苏、广东三省境内税收收入构成情况表（2010年全年）" xfId="593"/>
    <cellStyle name="差_34青海_山东省三农报表合计" xfId="594"/>
    <cellStyle name="差_34青海_烟台市2009-2010三农投入和民生统计表" xfId="595"/>
    <cellStyle name="差_34青海_沂源县2009-2010年三农及民生投入统计表" xfId="596"/>
    <cellStyle name="差_34青海_张店区2009-2010年三农和民生支出统计表(正式" xfId="597"/>
    <cellStyle name="差_34青海_周村区2009-2010年三农及民生投入统计表" xfId="598"/>
    <cellStyle name="差_34青海_淄川区2009-2010年三农及民生投入统计表" xfId="599"/>
    <cellStyle name="差_Book1" xfId="600"/>
    <cellStyle name="差_Book1_1" xfId="601"/>
    <cellStyle name="差_Book1_1_08-2014年省级一般公共预算支出执行细化表（附表1）（上会）" xfId="602"/>
    <cellStyle name="差_Book1_1_10-2015年省级一般公共预算支出预算细化表（附表3）（上会）" xfId="603"/>
    <cellStyle name="差_Book1_1_2014年省级一般公共预算支出执行细化表0108" xfId="604"/>
    <cellStyle name="差_表432015年111个部门预算汇总情况表" xfId="605"/>
    <cellStyle name="差_博山区2009-2010年三农及民生投入统计表" xfId="606"/>
    <cellStyle name="差_非税局2009-2010三农投入和民生统计表2" xfId="607"/>
    <cellStyle name="差_凤凰" xfId="608"/>
    <cellStyle name="差_高青县2008-2009年三农和民生支出统计表(正式" xfId="609"/>
    <cellStyle name="差_高新区2009-2010三农投入和民生统计表" xfId="610"/>
    <cellStyle name="差_行政政法科2009-2010三农投入和民生统计表" xfId="611"/>
    <cellStyle name="差_桓台2009-2010年三农及民生投入统计表" xfId="612"/>
    <cellStyle name="差_济宁市2009年地方财政基本情况表" xfId="613"/>
    <cellStyle name="差_经建科2009-2010三农投入和民生统计表" xfId="614"/>
    <cellStyle name="差_聊城嘉明经济开发区企业名单" xfId="615"/>
    <cellStyle name="差_聊城市2009年地方财政基本情况表" xfId="616"/>
    <cellStyle name="差_临淄区2009-2010三农投入和民生统计表" xfId="617"/>
    <cellStyle name="差_平邑" xfId="618"/>
    <cellStyle name="差_平邑_08-2014年省级一般公共预算支出执行细化表（附表1）（上会）" xfId="619"/>
    <cellStyle name="差_平邑_10-2015年省级一般公共预算支出预算细化表（附表3）（上会）" xfId="620"/>
    <cellStyle name="差_平邑_2009-2010三农投入和民生统计表(教科文)" xfId="621"/>
    <cellStyle name="差_平邑_2009-2010三农投入和民生统计表（农业科）" xfId="622"/>
    <cellStyle name="差_平邑_2009-2010三农投入和民生统计表（企业处汇总用）" xfId="623"/>
    <cellStyle name="差_平邑_2009年全省三农投入情况表（报省委）" xfId="624"/>
    <cellStyle name="差_平邑_2009年胜利油田" xfId="625"/>
    <cellStyle name="差_平邑_2010年境内税收收入构成表（定稿）" xfId="626"/>
    <cellStyle name="差_平邑_2014年省级一般公共预算支出执行细化表0108" xfId="627"/>
    <cellStyle name="差_平邑_博山区2009-2010年三农及民生投入统计表" xfId="628"/>
    <cellStyle name="差_平邑_非税局2009-2010三农投入和民生统计表2" xfId="629"/>
    <cellStyle name="差_平邑_高青县2008-2009年三农和民生支出统计表(正式" xfId="630"/>
    <cellStyle name="差_平邑_高新区2009-2010三农投入和民生统计表" xfId="631"/>
    <cellStyle name="差_平邑_行政政法科2009-2010三农投入和民生统计表" xfId="632"/>
    <cellStyle name="差_平邑_桓台2009-2010年三农及民生投入统计表" xfId="633"/>
    <cellStyle name="差_平邑_经建科2009-2010三农投入和民生统计表" xfId="634"/>
    <cellStyle name="差_平邑_临淄区2009-2010三农投入和民生统计表" xfId="635"/>
    <cellStyle name="差_平邑_青岛市2009-2010三农投入统计表" xfId="636"/>
    <cellStyle name="差_平邑_山东、江苏、广东三省境内税收收入构成情况表（2010年全年）" xfId="637"/>
    <cellStyle name="差_平邑_山东省三农报表合计" xfId="638"/>
    <cellStyle name="差_平邑_烟台市2009-2010三农投入和民生统计表" xfId="639"/>
    <cellStyle name="差_平邑_沂源县2009-2010年三农及民生投入统计表" xfId="640"/>
    <cellStyle name="差_平邑_张店区2009-2010年三农和民生支出统计表(正式" xfId="641"/>
    <cellStyle name="差_平邑_周村区2009-2010年三农及民生投入统计表" xfId="642"/>
    <cellStyle name="差_平邑_淄川区2009-2010年三农及民生投入统计表" xfId="643"/>
    <cellStyle name="差_平邑_综合组小册子数据（20100730）" xfId="644"/>
    <cellStyle name="差_青岛市2009-2010三农投入统计表" xfId="645"/>
    <cellStyle name="差_山东、江苏、广东三省境内税收收入构成情况表（2010年全年）" xfId="646"/>
    <cellStyle name="差_山东省2015年预算执行情况和2016年预算草案（社保）" xfId="647"/>
    <cellStyle name="差_山东省三农报表合计" xfId="648"/>
    <cellStyle name="差_市对下体制    表54—70" xfId="649"/>
    <cellStyle name="差_同德" xfId="650"/>
    <cellStyle name="差_同德_08-2014年省级一般公共预算支出执行细化表（附表1）（上会）" xfId="651"/>
    <cellStyle name="差_同德_10-2015年省级一般公共预算支出预算细化表（附表3）（上会）" xfId="652"/>
    <cellStyle name="差_同德_18、2009年山东省财政基本情况（印）" xfId="653"/>
    <cellStyle name="差_同德_2009-2010三农投入和民生统计表(教科文)" xfId="654"/>
    <cellStyle name="差_同德_2009-2010三农投入和民生统计表（农业科）" xfId="655"/>
    <cellStyle name="差_同德_2009-2010三农投入和民生统计表（企业处汇总用）" xfId="656"/>
    <cellStyle name="差_同德_2009年全省三农投入情况表（报省委）" xfId="657"/>
    <cellStyle name="差_同德_2009年胜利油田" xfId="658"/>
    <cellStyle name="差_同德_2010年境内税收收入构成表（定稿）" xfId="659"/>
    <cellStyle name="差_同德_2014年省级一般公共预算支出执行细化表0108" xfId="660"/>
    <cellStyle name="差_同德_博山区2009-2010年三农及民生投入统计表" xfId="661"/>
    <cellStyle name="差_同德_非税局2009-2010三农投入和民生统计表2" xfId="662"/>
    <cellStyle name="差_同德_高青县2008-2009年三农和民生支出统计表(正式" xfId="663"/>
    <cellStyle name="差_同德_高新区2009-2010三农投入和民生统计表" xfId="664"/>
    <cellStyle name="差_同德_行政政法科2009-2010三农投入和民生统计表" xfId="665"/>
    <cellStyle name="差_同德_桓台2009-2010年三农及民生投入统计表" xfId="666"/>
    <cellStyle name="差_同德_经建科2009-2010三农投入和民生统计表" xfId="667"/>
    <cellStyle name="差_同德_临淄区2009-2010三农投入和民生统计表" xfId="668"/>
    <cellStyle name="差_同德_青岛市2009-2010三农投入统计表" xfId="669"/>
    <cellStyle name="差_同德_人均收支(0214)" xfId="670"/>
    <cellStyle name="差_同德_山东、江苏、广东三省境内税收收入构成情况表（2010年全年）" xfId="671"/>
    <cellStyle name="差_同德_山东省三农报表合计" xfId="672"/>
    <cellStyle name="差_同德_烟台市2009-2010三农投入和民生统计表" xfId="673"/>
    <cellStyle name="差_同德_沂源县2009-2010年三农及民生投入统计表" xfId="674"/>
    <cellStyle name="差_同德_张店区2009-2010年三农和民生支出统计表(正式" xfId="675"/>
    <cellStyle name="差_同德_周村区2009-2010年三农及民生投入统计表" xfId="676"/>
    <cellStyle name="差_同德_淄川区2009-2010年三农及民生投入统计表" xfId="677"/>
    <cellStyle name="差_潍坊市2009年地方财政基本情况表" xfId="678"/>
    <cellStyle name="差_烟台市2009-2010三农投入和民生统计表" xfId="679"/>
    <cellStyle name="差_沂源县2009-2010年三农及民生投入统计表" xfId="680"/>
    <cellStyle name="差_预备费" xfId="681"/>
    <cellStyle name="差_张店区2009-2010年三农和民生支出统计表(正式" xfId="682"/>
    <cellStyle name="差_周村区2009-2010年三农及民生投入统计表" xfId="683"/>
    <cellStyle name="差_淄川区2009-2010年三农及民生投入统计表" xfId="684"/>
    <cellStyle name="差_自治区本级政府性基金情况表" xfId="685"/>
    <cellStyle name="差_自治区本级政府性基金情况表_08-2014年省级一般公共预算支出执行细化表（附表1）（上会）" xfId="686"/>
    <cellStyle name="差_自治区本级政府性基金情况表_10-2015年省级一般公共预算支出预算细化表（附表3）（上会）" xfId="687"/>
    <cellStyle name="差_自治区本级政府性基金情况表_2014年省级一般公共预算支出执行细化表0108" xfId="688"/>
    <cellStyle name="差_综合组小册子数据（20100730）" xfId="689"/>
    <cellStyle name="常规 10" xfId="690"/>
    <cellStyle name="常规 10 2" xfId="691"/>
    <cellStyle name="常规 10 3" xfId="692"/>
    <cellStyle name="常规 10_【送印】人大报表111(1)(1)" xfId="693"/>
    <cellStyle name="常规 100" xfId="694"/>
    <cellStyle name="常规 101" xfId="695"/>
    <cellStyle name="常规 102" xfId="696"/>
    <cellStyle name="常规 103" xfId="697"/>
    <cellStyle name="常规 104" xfId="698"/>
    <cellStyle name="常规 104 2" xfId="699"/>
    <cellStyle name="常规 104 3" xfId="700"/>
    <cellStyle name="常规 104 3 2" xfId="701"/>
    <cellStyle name="常规 104 4" xfId="702"/>
    <cellStyle name="常规 104_预算外专户收支执行" xfId="703"/>
    <cellStyle name="常规 105" xfId="704"/>
    <cellStyle name="常规 105 2" xfId="705"/>
    <cellStyle name="常规 105 3" xfId="706"/>
    <cellStyle name="常规 106" xfId="707"/>
    <cellStyle name="常规 106 2" xfId="708"/>
    <cellStyle name="常规 107" xfId="709"/>
    <cellStyle name="常规 107 2" xfId="710"/>
    <cellStyle name="常规 108" xfId="711"/>
    <cellStyle name="常规 11" xfId="712"/>
    <cellStyle name="常规 11 2" xfId="713"/>
    <cellStyle name="常规 11_【送印】人大报表111(1)(1)" xfId="714"/>
    <cellStyle name="常规 12" xfId="715"/>
    <cellStyle name="常规 12 2" xfId="716"/>
    <cellStyle name="常规 12_【送印】人大报表111(1)(1)" xfId="717"/>
    <cellStyle name="常规 13" xfId="718"/>
    <cellStyle name="常规 13 2" xfId="719"/>
    <cellStyle name="常规 13_【送印】人大报表111(1)(1)" xfId="720"/>
    <cellStyle name="常规 14" xfId="721"/>
    <cellStyle name="常规 14 2" xfId="722"/>
    <cellStyle name="常规 14_【送印】人大报表111(1)(1)" xfId="723"/>
    <cellStyle name="常规 15" xfId="724"/>
    <cellStyle name="常规 15 2" xfId="725"/>
    <cellStyle name="常规 15_【送印】人大报表111(1)(1)" xfId="726"/>
    <cellStyle name="常规 16" xfId="727"/>
    <cellStyle name="常规 16 2" xfId="728"/>
    <cellStyle name="常规 16_【送印】人大报表111(1)(1)" xfId="729"/>
    <cellStyle name="常规 17" xfId="730"/>
    <cellStyle name="常规 18" xfId="731"/>
    <cellStyle name="常规 19" xfId="732"/>
    <cellStyle name="常规 2" xfId="733"/>
    <cellStyle name="常规 2 10" xfId="734"/>
    <cellStyle name="常规 2 10 10" xfId="735"/>
    <cellStyle name="常规 2 10 11" xfId="736"/>
    <cellStyle name="常规 2 10 12" xfId="737"/>
    <cellStyle name="常规 2 10 13" xfId="738"/>
    <cellStyle name="常规 2 10 14" xfId="739"/>
    <cellStyle name="常规 2 10 15" xfId="740"/>
    <cellStyle name="常规 2 10 16" xfId="741"/>
    <cellStyle name="常规 2 10 17" xfId="742"/>
    <cellStyle name="常规 2 10 18" xfId="743"/>
    <cellStyle name="常规 2 10 19" xfId="744"/>
    <cellStyle name="常规 2 10 2" xfId="745"/>
    <cellStyle name="常规 2 10 20" xfId="746"/>
    <cellStyle name="常规 2 10 21" xfId="747"/>
    <cellStyle name="常规 2 10 22" xfId="748"/>
    <cellStyle name="常规 2 10 23" xfId="749"/>
    <cellStyle name="常规 2 10 24" xfId="750"/>
    <cellStyle name="常规 2 10 25" xfId="751"/>
    <cellStyle name="常规 2 10 26" xfId="752"/>
    <cellStyle name="常规 2 10 27" xfId="753"/>
    <cellStyle name="常规 2 10 3" xfId="754"/>
    <cellStyle name="常规 2 10 4" xfId="755"/>
    <cellStyle name="常规 2 10 5" xfId="756"/>
    <cellStyle name="常规 2 10 6" xfId="757"/>
    <cellStyle name="常规 2 10 7" xfId="758"/>
    <cellStyle name="常规 2 10 8" xfId="759"/>
    <cellStyle name="常规 2 10 9" xfId="760"/>
    <cellStyle name="常规 2 11" xfId="761"/>
    <cellStyle name="常规 2 11 10" xfId="762"/>
    <cellStyle name="常规 2 11 11" xfId="763"/>
    <cellStyle name="常规 2 11 12" xfId="764"/>
    <cellStyle name="常规 2 11 13" xfId="765"/>
    <cellStyle name="常规 2 11 14" xfId="766"/>
    <cellStyle name="常规 2 11 15" xfId="767"/>
    <cellStyle name="常规 2 11 16" xfId="768"/>
    <cellStyle name="常规 2 11 17" xfId="769"/>
    <cellStyle name="常规 2 11 18" xfId="770"/>
    <cellStyle name="常规 2 11 19" xfId="771"/>
    <cellStyle name="常规 2 11 2" xfId="772"/>
    <cellStyle name="常规 2 11 20" xfId="773"/>
    <cellStyle name="常规 2 11 21" xfId="774"/>
    <cellStyle name="常规 2 11 22" xfId="775"/>
    <cellStyle name="常规 2 11 23" xfId="776"/>
    <cellStyle name="常规 2 11 24" xfId="777"/>
    <cellStyle name="常规 2 11 25" xfId="778"/>
    <cellStyle name="常规 2 11 26" xfId="779"/>
    <cellStyle name="常规 2 11 27" xfId="780"/>
    <cellStyle name="常规 2 11 3" xfId="781"/>
    <cellStyle name="常规 2 11 4" xfId="782"/>
    <cellStyle name="常规 2 11 5" xfId="783"/>
    <cellStyle name="常规 2 11 6" xfId="784"/>
    <cellStyle name="常规 2 11 7" xfId="785"/>
    <cellStyle name="常规 2 11 8" xfId="786"/>
    <cellStyle name="常规 2 11 9" xfId="787"/>
    <cellStyle name="常规 2 12" xfId="788"/>
    <cellStyle name="常规 2 12 10" xfId="789"/>
    <cellStyle name="常规 2 12 11" xfId="790"/>
    <cellStyle name="常规 2 12 12" xfId="791"/>
    <cellStyle name="常规 2 12 13" xfId="792"/>
    <cellStyle name="常规 2 12 14" xfId="793"/>
    <cellStyle name="常规 2 12 15" xfId="794"/>
    <cellStyle name="常规 2 12 16" xfId="795"/>
    <cellStyle name="常规 2 12 17" xfId="796"/>
    <cellStyle name="常规 2 12 18" xfId="797"/>
    <cellStyle name="常规 2 12 2" xfId="798"/>
    <cellStyle name="常规 2 12 3" xfId="799"/>
    <cellStyle name="常规 2 12 4" xfId="800"/>
    <cellStyle name="常规 2 12 5" xfId="801"/>
    <cellStyle name="常规 2 12 6" xfId="802"/>
    <cellStyle name="常规 2 12 7" xfId="803"/>
    <cellStyle name="常规 2 12 8" xfId="804"/>
    <cellStyle name="常规 2 12 9" xfId="805"/>
    <cellStyle name="常规 2 13" xfId="806"/>
    <cellStyle name="常规 2 14" xfId="807"/>
    <cellStyle name="常规 2 15" xfId="808"/>
    <cellStyle name="常规 2 16" xfId="809"/>
    <cellStyle name="常规 2 17" xfId="810"/>
    <cellStyle name="常规 2 18" xfId="811"/>
    <cellStyle name="常规 2 19" xfId="812"/>
    <cellStyle name="常规 2 2" xfId="813"/>
    <cellStyle name="常规 2 2 10" xfId="814"/>
    <cellStyle name="常规 2 2 11" xfId="815"/>
    <cellStyle name="常规 2 2 12" xfId="816"/>
    <cellStyle name="常规 2 2 13" xfId="817"/>
    <cellStyle name="常规 2 2 14" xfId="818"/>
    <cellStyle name="常规 2 2 15" xfId="819"/>
    <cellStyle name="常规 2 2 16" xfId="820"/>
    <cellStyle name="常规 2 2 17" xfId="821"/>
    <cellStyle name="常规 2 2 18" xfId="822"/>
    <cellStyle name="常规 2 2 19" xfId="823"/>
    <cellStyle name="常规 2 2 2" xfId="824"/>
    <cellStyle name="常规 2 2 2 10" xfId="825"/>
    <cellStyle name="常规 2 2 2 11" xfId="826"/>
    <cellStyle name="常规 2 2 2 12" xfId="827"/>
    <cellStyle name="常规 2 2 2 13" xfId="828"/>
    <cellStyle name="常规 2 2 2 14" xfId="829"/>
    <cellStyle name="常规 2 2 2 15" xfId="830"/>
    <cellStyle name="常规 2 2 2 16" xfId="831"/>
    <cellStyle name="常规 2 2 2 17" xfId="832"/>
    <cellStyle name="常规 2 2 2 18" xfId="833"/>
    <cellStyle name="常规 2 2 2 19" xfId="834"/>
    <cellStyle name="常规 2 2 2 2" xfId="835"/>
    <cellStyle name="常规 2 2 2 2 10" xfId="836"/>
    <cellStyle name="常规 2 2 2 2 11" xfId="837"/>
    <cellStyle name="常规 2 2 2 2 12" xfId="838"/>
    <cellStyle name="常规 2 2 2 2 13" xfId="839"/>
    <cellStyle name="常规 2 2 2 2 14" xfId="840"/>
    <cellStyle name="常规 2 2 2 2 15" xfId="841"/>
    <cellStyle name="常规 2 2 2 2 16" xfId="842"/>
    <cellStyle name="常规 2 2 2 2 2" xfId="843"/>
    <cellStyle name="常规 2 2 2 2 3" xfId="844"/>
    <cellStyle name="常规 2 2 2 2 4" xfId="845"/>
    <cellStyle name="常规 2 2 2 2 5" xfId="846"/>
    <cellStyle name="常规 2 2 2 2 6" xfId="847"/>
    <cellStyle name="常规 2 2 2 2 7" xfId="848"/>
    <cellStyle name="常规 2 2 2 2 8" xfId="849"/>
    <cellStyle name="常规 2 2 2 2 9" xfId="850"/>
    <cellStyle name="常规 2 2 2 20" xfId="851"/>
    <cellStyle name="常规 2 2 2 21" xfId="852"/>
    <cellStyle name="常规 2 2 2 22" xfId="853"/>
    <cellStyle name="常规 2 2 2 23" xfId="854"/>
    <cellStyle name="常规 2 2 2 24" xfId="855"/>
    <cellStyle name="常规 2 2 2 25" xfId="856"/>
    <cellStyle name="常规 2 2 2 26" xfId="857"/>
    <cellStyle name="常规 2 2 2 27" xfId="858"/>
    <cellStyle name="常规 2 2 2 28" xfId="859"/>
    <cellStyle name="常规 2 2 2 29" xfId="860"/>
    <cellStyle name="常规 2 2 2 3" xfId="861"/>
    <cellStyle name="常规 2 2 2 30" xfId="862"/>
    <cellStyle name="常规 2 2 2 31" xfId="863"/>
    <cellStyle name="常规 2 2 2 32" xfId="864"/>
    <cellStyle name="常规 2 2 2 33" xfId="865"/>
    <cellStyle name="常规 2 2 2 34" xfId="866"/>
    <cellStyle name="常规 2 2 2 35" xfId="867"/>
    <cellStyle name="常规 2 2 2 36" xfId="868"/>
    <cellStyle name="常规 2 2 2 37" xfId="869"/>
    <cellStyle name="常规 2 2 2 38" xfId="870"/>
    <cellStyle name="常规 2 2 2 39" xfId="871"/>
    <cellStyle name="常规 2 2 2 4" xfId="872"/>
    <cellStyle name="常规 2 2 2 40" xfId="873"/>
    <cellStyle name="常规 2 2 2 41" xfId="874"/>
    <cellStyle name="常规 2 2 2 42" xfId="875"/>
    <cellStyle name="常规 2 2 2 43" xfId="876"/>
    <cellStyle name="常规 2 2 2 44" xfId="877"/>
    <cellStyle name="常规 2 2 2 45" xfId="878"/>
    <cellStyle name="常规 2 2 2 46" xfId="879"/>
    <cellStyle name="常规 2 2 2 5" xfId="880"/>
    <cellStyle name="常规 2 2 2 6" xfId="881"/>
    <cellStyle name="常规 2 2 2 7" xfId="882"/>
    <cellStyle name="常规 2 2 2 8" xfId="883"/>
    <cellStyle name="常规 2 2 2 9" xfId="884"/>
    <cellStyle name="常规 2 2 20" xfId="885"/>
    <cellStyle name="常规 2 2 21" xfId="886"/>
    <cellStyle name="常规 2 2 22" xfId="887"/>
    <cellStyle name="常规 2 2 23" xfId="888"/>
    <cellStyle name="常规 2 2 24" xfId="889"/>
    <cellStyle name="常规 2 2 25" xfId="890"/>
    <cellStyle name="常规 2 2 26" xfId="891"/>
    <cellStyle name="常规 2 2 27" xfId="892"/>
    <cellStyle name="常规 2 2 28" xfId="893"/>
    <cellStyle name="常规 2 2 29" xfId="894"/>
    <cellStyle name="常规 2 2 3" xfId="895"/>
    <cellStyle name="常规 2 2 3 10" xfId="896"/>
    <cellStyle name="常规 2 2 3 11" xfId="897"/>
    <cellStyle name="常规 2 2 3 12" xfId="898"/>
    <cellStyle name="常规 2 2 3 13" xfId="899"/>
    <cellStyle name="常规 2 2 3 14" xfId="900"/>
    <cellStyle name="常规 2 2 3 15" xfId="901"/>
    <cellStyle name="常规 2 2 3 16" xfId="902"/>
    <cellStyle name="常规 2 2 3 17" xfId="903"/>
    <cellStyle name="常规 2 2 3 18" xfId="904"/>
    <cellStyle name="常规 2 2 3 19" xfId="905"/>
    <cellStyle name="常规 2 2 3 2" xfId="906"/>
    <cellStyle name="常规 2 2 3 2 10" xfId="907"/>
    <cellStyle name="常规 2 2 3 2 11" xfId="908"/>
    <cellStyle name="常规 2 2 3 2 12" xfId="909"/>
    <cellStyle name="常规 2 2 3 2 13" xfId="910"/>
    <cellStyle name="常规 2 2 3 2 14" xfId="911"/>
    <cellStyle name="常规 2 2 3 2 15" xfId="912"/>
    <cellStyle name="常规 2 2 3 2 16" xfId="913"/>
    <cellStyle name="常规 2 2 3 2 2" xfId="914"/>
    <cellStyle name="常规 2 2 3 2 3" xfId="915"/>
    <cellStyle name="常规 2 2 3 2 4" xfId="916"/>
    <cellStyle name="常规 2 2 3 2 5" xfId="917"/>
    <cellStyle name="常规 2 2 3 2 6" xfId="918"/>
    <cellStyle name="常规 2 2 3 2 7" xfId="919"/>
    <cellStyle name="常规 2 2 3 2 8" xfId="920"/>
    <cellStyle name="常规 2 2 3 2 9" xfId="921"/>
    <cellStyle name="常规 2 2 3 20" xfId="922"/>
    <cellStyle name="常规 2 2 3 21" xfId="923"/>
    <cellStyle name="常规 2 2 3 22" xfId="924"/>
    <cellStyle name="常规 2 2 3 23" xfId="925"/>
    <cellStyle name="常规 2 2 3 24" xfId="926"/>
    <cellStyle name="常规 2 2 3 25" xfId="927"/>
    <cellStyle name="常规 2 2 3 26" xfId="928"/>
    <cellStyle name="常规 2 2 3 27" xfId="929"/>
    <cellStyle name="常规 2 2 3 28" xfId="930"/>
    <cellStyle name="常规 2 2 3 29" xfId="931"/>
    <cellStyle name="常规 2 2 3 3" xfId="932"/>
    <cellStyle name="常规 2 2 3 4" xfId="933"/>
    <cellStyle name="常规 2 2 3 5" xfId="934"/>
    <cellStyle name="常规 2 2 3 6" xfId="935"/>
    <cellStyle name="常规 2 2 3 7" xfId="936"/>
    <cellStyle name="常规 2 2 3 8" xfId="937"/>
    <cellStyle name="常规 2 2 3 9" xfId="938"/>
    <cellStyle name="常规 2 2 3_2016年省级收入和财力预计情况表（2015-12-19更新11月份数据）" xfId="939"/>
    <cellStyle name="常规 2 2 30" xfId="940"/>
    <cellStyle name="常规 2 2 31" xfId="941"/>
    <cellStyle name="常规 2 2 32" xfId="942"/>
    <cellStyle name="常规 2 2 33" xfId="943"/>
    <cellStyle name="常规 2 2 34" xfId="944"/>
    <cellStyle name="常规 2 2 35" xfId="945"/>
    <cellStyle name="常规 2 2 36" xfId="946"/>
    <cellStyle name="常规 2 2 37" xfId="947"/>
    <cellStyle name="常规 2 2 38" xfId="948"/>
    <cellStyle name="常规 2 2 39" xfId="949"/>
    <cellStyle name="常规 2 2 4" xfId="950"/>
    <cellStyle name="常规 2 2 4 10" xfId="951"/>
    <cellStyle name="常规 2 2 4 11" xfId="952"/>
    <cellStyle name="常规 2 2 4 12" xfId="953"/>
    <cellStyle name="常规 2 2 4 13" xfId="954"/>
    <cellStyle name="常规 2 2 4 14" xfId="955"/>
    <cellStyle name="常规 2 2 4 15" xfId="956"/>
    <cellStyle name="常规 2 2 4 16" xfId="957"/>
    <cellStyle name="常规 2 2 4 17" xfId="958"/>
    <cellStyle name="常规 2 2 4 18" xfId="959"/>
    <cellStyle name="常规 2 2 4 19" xfId="960"/>
    <cellStyle name="常规 2 2 4 2" xfId="961"/>
    <cellStyle name="常规 2 2 4 20" xfId="962"/>
    <cellStyle name="常规 2 2 4 21" xfId="963"/>
    <cellStyle name="常规 2 2 4 22" xfId="964"/>
    <cellStyle name="常规 2 2 4 23" xfId="965"/>
    <cellStyle name="常规 2 2 4 24" xfId="966"/>
    <cellStyle name="常规 2 2 4 25" xfId="967"/>
    <cellStyle name="常规 2 2 4 26" xfId="968"/>
    <cellStyle name="常规 2 2 4 27" xfId="969"/>
    <cellStyle name="常规 2 2 4 28" xfId="970"/>
    <cellStyle name="常规 2 2 4 3" xfId="971"/>
    <cellStyle name="常规 2 2 4 4" xfId="972"/>
    <cellStyle name="常规 2 2 4 5" xfId="973"/>
    <cellStyle name="常规 2 2 4 6" xfId="974"/>
    <cellStyle name="常规 2 2 4 7" xfId="975"/>
    <cellStyle name="常规 2 2 4 8" xfId="976"/>
    <cellStyle name="常规 2 2 4 9" xfId="977"/>
    <cellStyle name="常规 2 2 40" xfId="978"/>
    <cellStyle name="常规 2 2 41" xfId="979"/>
    <cellStyle name="常规 2 2 42" xfId="980"/>
    <cellStyle name="常规 2 2 43" xfId="981"/>
    <cellStyle name="常规 2 2 44" xfId="982"/>
    <cellStyle name="常规 2 2 45" xfId="983"/>
    <cellStyle name="常规 2 2 46" xfId="984"/>
    <cellStyle name="常规 2 2 47" xfId="985"/>
    <cellStyle name="常规 2 2 48" xfId="986"/>
    <cellStyle name="常规 2 2 49" xfId="987"/>
    <cellStyle name="常规 2 2 5" xfId="988"/>
    <cellStyle name="常规 2 2 5 10" xfId="989"/>
    <cellStyle name="常规 2 2 5 2" xfId="990"/>
    <cellStyle name="常规 2 2 5 3" xfId="991"/>
    <cellStyle name="常规 2 2 5 4" xfId="992"/>
    <cellStyle name="常规 2 2 5 5" xfId="993"/>
    <cellStyle name="常规 2 2 5 6" xfId="994"/>
    <cellStyle name="常规 2 2 5 7" xfId="995"/>
    <cellStyle name="常规 2 2 5 8" xfId="996"/>
    <cellStyle name="常规 2 2 5 9" xfId="997"/>
    <cellStyle name="常规 2 2 50" xfId="998"/>
    <cellStyle name="常规 2 2 51" xfId="999"/>
    <cellStyle name="常规 2 2 52" xfId="1000"/>
    <cellStyle name="常规 2 2 53" xfId="1001"/>
    <cellStyle name="常规 2 2 54" xfId="1002"/>
    <cellStyle name="常规 2 2 55" xfId="1003"/>
    <cellStyle name="常规 2 2 56" xfId="1004"/>
    <cellStyle name="常规 2 2 57" xfId="1005"/>
    <cellStyle name="常规 2 2 58" xfId="1006"/>
    <cellStyle name="常规 2 2 59" xfId="1007"/>
    <cellStyle name="常规 2 2 6" xfId="1008"/>
    <cellStyle name="常规 2 2 60" xfId="1009"/>
    <cellStyle name="常规 2 2 61" xfId="1010"/>
    <cellStyle name="常规 2 2 62" xfId="1011"/>
    <cellStyle name="常规 2 2 63" xfId="1012"/>
    <cellStyle name="常规 2 2 64" xfId="1013"/>
    <cellStyle name="常规 2 2 7" xfId="1014"/>
    <cellStyle name="常规 2 2 8" xfId="1015"/>
    <cellStyle name="常规 2 2 9" xfId="1016"/>
    <cellStyle name="常规 2 2_【送印】人大报表111(1)(1)" xfId="1017"/>
    <cellStyle name="常规 2 20" xfId="1018"/>
    <cellStyle name="常规 2 21" xfId="1019"/>
    <cellStyle name="常规 2 22" xfId="1020"/>
    <cellStyle name="常规 2 23" xfId="1021"/>
    <cellStyle name="常规 2 24" xfId="1022"/>
    <cellStyle name="常规 2 25" xfId="1023"/>
    <cellStyle name="常规 2 26" xfId="1024"/>
    <cellStyle name="常规 2 27" xfId="1025"/>
    <cellStyle name="常规 2 28" xfId="1026"/>
    <cellStyle name="常规 2 29" xfId="1027"/>
    <cellStyle name="常规 2 3" xfId="1028"/>
    <cellStyle name="常规 2 3 10" xfId="1029"/>
    <cellStyle name="常规 2 3 11" xfId="1030"/>
    <cellStyle name="常规 2 3 12" xfId="1031"/>
    <cellStyle name="常规 2 3 13" xfId="1032"/>
    <cellStyle name="常规 2 3 14" xfId="1033"/>
    <cellStyle name="常规 2 3 15" xfId="1034"/>
    <cellStyle name="常规 2 3 16" xfId="1035"/>
    <cellStyle name="常规 2 3 17" xfId="1036"/>
    <cellStyle name="常规 2 3 18" xfId="1037"/>
    <cellStyle name="常规 2 3 19" xfId="1038"/>
    <cellStyle name="常规 2 3 2" xfId="1039"/>
    <cellStyle name="常规 2 3 2 10" xfId="1040"/>
    <cellStyle name="常规 2 3 2 11" xfId="1041"/>
    <cellStyle name="常规 2 3 2 12" xfId="1042"/>
    <cellStyle name="常规 2 3 2 13" xfId="1043"/>
    <cellStyle name="常规 2 3 2 14" xfId="1044"/>
    <cellStyle name="常规 2 3 2 15" xfId="1045"/>
    <cellStyle name="常规 2 3 2 16" xfId="1046"/>
    <cellStyle name="常规 2 3 2 17" xfId="1047"/>
    <cellStyle name="常规 2 3 2 18" xfId="1048"/>
    <cellStyle name="常规 2 3 2 19" xfId="1049"/>
    <cellStyle name="常规 2 3 2 2" xfId="1050"/>
    <cellStyle name="常规 2 3 2 2 10" xfId="1051"/>
    <cellStyle name="常规 2 3 2 2 11" xfId="1052"/>
    <cellStyle name="常规 2 3 2 2 12" xfId="1053"/>
    <cellStyle name="常规 2 3 2 2 13" xfId="1054"/>
    <cellStyle name="常规 2 3 2 2 14" xfId="1055"/>
    <cellStyle name="常规 2 3 2 2 15" xfId="1056"/>
    <cellStyle name="常规 2 3 2 2 16" xfId="1057"/>
    <cellStyle name="常规 2 3 2 2 2" xfId="1058"/>
    <cellStyle name="常规 2 3 2 2 3" xfId="1059"/>
    <cellStyle name="常规 2 3 2 2 4" xfId="1060"/>
    <cellStyle name="常规 2 3 2 2 5" xfId="1061"/>
    <cellStyle name="常规 2 3 2 2 6" xfId="1062"/>
    <cellStyle name="常规 2 3 2 2 7" xfId="1063"/>
    <cellStyle name="常规 2 3 2 2 8" xfId="1064"/>
    <cellStyle name="常规 2 3 2 2 9" xfId="1065"/>
    <cellStyle name="常规 2 3 2 20" xfId="1066"/>
    <cellStyle name="常规 2 3 2 21" xfId="1067"/>
    <cellStyle name="常规 2 3 2 22" xfId="1068"/>
    <cellStyle name="常规 2 3 2 23" xfId="1069"/>
    <cellStyle name="常规 2 3 2 24" xfId="1070"/>
    <cellStyle name="常规 2 3 2 25" xfId="1071"/>
    <cellStyle name="常规 2 3 2 26" xfId="1072"/>
    <cellStyle name="常规 2 3 2 27" xfId="1073"/>
    <cellStyle name="常规 2 3 2 28" xfId="1074"/>
    <cellStyle name="常规 2 3 2 29" xfId="1075"/>
    <cellStyle name="常规 2 3 2 3" xfId="1076"/>
    <cellStyle name="常规 2 3 2 30" xfId="1077"/>
    <cellStyle name="常规 2 3 2 31" xfId="1078"/>
    <cellStyle name="常规 2 3 2 32" xfId="1079"/>
    <cellStyle name="常规 2 3 2 33" xfId="1080"/>
    <cellStyle name="常规 2 3 2 34" xfId="1081"/>
    <cellStyle name="常规 2 3 2 35" xfId="1082"/>
    <cellStyle name="常规 2 3 2 36" xfId="1083"/>
    <cellStyle name="常规 2 3 2 37" xfId="1084"/>
    <cellStyle name="常规 2 3 2 38" xfId="1085"/>
    <cellStyle name="常规 2 3 2 39" xfId="1086"/>
    <cellStyle name="常规 2 3 2 4" xfId="1087"/>
    <cellStyle name="常规 2 3 2 40" xfId="1088"/>
    <cellStyle name="常规 2 3 2 41" xfId="1089"/>
    <cellStyle name="常规 2 3 2 42" xfId="1090"/>
    <cellStyle name="常规 2 3 2 43" xfId="1091"/>
    <cellStyle name="常规 2 3 2 44" xfId="1092"/>
    <cellStyle name="常规 2 3 2 45" xfId="1093"/>
    <cellStyle name="常规 2 3 2 46" xfId="1094"/>
    <cellStyle name="常规 2 3 2 5" xfId="1095"/>
    <cellStyle name="常规 2 3 2 6" xfId="1096"/>
    <cellStyle name="常规 2 3 2 7" xfId="1097"/>
    <cellStyle name="常规 2 3 2 8" xfId="1098"/>
    <cellStyle name="常规 2 3 2 9" xfId="1099"/>
    <cellStyle name="常规 2 3 20" xfId="1100"/>
    <cellStyle name="常规 2 3 21" xfId="1101"/>
    <cellStyle name="常规 2 3 22" xfId="1102"/>
    <cellStyle name="常规 2 3 23" xfId="1103"/>
    <cellStyle name="常规 2 3 24" xfId="1104"/>
    <cellStyle name="常规 2 3 25" xfId="1105"/>
    <cellStyle name="常规 2 3 26" xfId="1106"/>
    <cellStyle name="常规 2 3 27" xfId="1107"/>
    <cellStyle name="常规 2 3 28" xfId="1108"/>
    <cellStyle name="常规 2 3 29" xfId="1109"/>
    <cellStyle name="常规 2 3 3" xfId="1110"/>
    <cellStyle name="常规 2 3 3 10" xfId="1111"/>
    <cellStyle name="常规 2 3 3 11" xfId="1112"/>
    <cellStyle name="常规 2 3 3 12" xfId="1113"/>
    <cellStyle name="常规 2 3 3 13" xfId="1114"/>
    <cellStyle name="常规 2 3 3 14" xfId="1115"/>
    <cellStyle name="常规 2 3 3 15" xfId="1116"/>
    <cellStyle name="常规 2 3 3 16" xfId="1117"/>
    <cellStyle name="常规 2 3 3 17" xfId="1118"/>
    <cellStyle name="常规 2 3 3 18" xfId="1119"/>
    <cellStyle name="常规 2 3 3 19" xfId="1120"/>
    <cellStyle name="常规 2 3 3 2" xfId="1121"/>
    <cellStyle name="常规 2 3 3 2 10" xfId="1122"/>
    <cellStyle name="常规 2 3 3 2 11" xfId="1123"/>
    <cellStyle name="常规 2 3 3 2 12" xfId="1124"/>
    <cellStyle name="常规 2 3 3 2 13" xfId="1125"/>
    <cellStyle name="常规 2 3 3 2 14" xfId="1126"/>
    <cellStyle name="常规 2 3 3 2 15" xfId="1127"/>
    <cellStyle name="常规 2 3 3 2 16" xfId="1128"/>
    <cellStyle name="常规 2 3 3 2 2" xfId="1129"/>
    <cellStyle name="常规 2 3 3 2 3" xfId="1130"/>
    <cellStyle name="常规 2 3 3 2 4" xfId="1131"/>
    <cellStyle name="常规 2 3 3 2 5" xfId="1132"/>
    <cellStyle name="常规 2 3 3 2 6" xfId="1133"/>
    <cellStyle name="常规 2 3 3 2 7" xfId="1134"/>
    <cellStyle name="常规 2 3 3 2 8" xfId="1135"/>
    <cellStyle name="常规 2 3 3 2 9" xfId="1136"/>
    <cellStyle name="常规 2 3 3 20" xfId="1137"/>
    <cellStyle name="常规 2 3 3 21" xfId="1138"/>
    <cellStyle name="常规 2 3 3 22" xfId="1139"/>
    <cellStyle name="常规 2 3 3 23" xfId="1140"/>
    <cellStyle name="常规 2 3 3 24" xfId="1141"/>
    <cellStyle name="常规 2 3 3 25" xfId="1142"/>
    <cellStyle name="常规 2 3 3 26" xfId="1143"/>
    <cellStyle name="常规 2 3 3 27" xfId="1144"/>
    <cellStyle name="常规 2 3 3 28" xfId="1145"/>
    <cellStyle name="常规 2 3 3 29" xfId="1146"/>
    <cellStyle name="常规 2 3 3 3" xfId="1147"/>
    <cellStyle name="常规 2 3 3 4" xfId="1148"/>
    <cellStyle name="常规 2 3 3 5" xfId="1149"/>
    <cellStyle name="常规 2 3 3 6" xfId="1150"/>
    <cellStyle name="常规 2 3 3 7" xfId="1151"/>
    <cellStyle name="常规 2 3 3 8" xfId="1152"/>
    <cellStyle name="常规 2 3 3 9" xfId="1153"/>
    <cellStyle name="常规 2 3 30" xfId="1154"/>
    <cellStyle name="常规 2 3 31" xfId="1155"/>
    <cellStyle name="常规 2 3 32" xfId="1156"/>
    <cellStyle name="常规 2 3 33" xfId="1157"/>
    <cellStyle name="常规 2 3 34" xfId="1158"/>
    <cellStyle name="常规 2 3 35" xfId="1159"/>
    <cellStyle name="常规 2 3 36" xfId="1160"/>
    <cellStyle name="常规 2 3 37" xfId="1161"/>
    <cellStyle name="常规 2 3 38" xfId="1162"/>
    <cellStyle name="常规 2 3 39" xfId="1163"/>
    <cellStyle name="常规 2 3 4" xfId="1164"/>
    <cellStyle name="常规 2 3 4 10" xfId="1165"/>
    <cellStyle name="常规 2 3 4 11" xfId="1166"/>
    <cellStyle name="常规 2 3 4 12" xfId="1167"/>
    <cellStyle name="常规 2 3 4 13" xfId="1168"/>
    <cellStyle name="常规 2 3 4 14" xfId="1169"/>
    <cellStyle name="常规 2 3 4 15" xfId="1170"/>
    <cellStyle name="常规 2 3 4 16" xfId="1171"/>
    <cellStyle name="常规 2 3 4 17" xfId="1172"/>
    <cellStyle name="常规 2 3 4 18" xfId="1173"/>
    <cellStyle name="常规 2 3 4 19" xfId="1174"/>
    <cellStyle name="常规 2 3 4 2" xfId="1175"/>
    <cellStyle name="常规 2 3 4 20" xfId="1176"/>
    <cellStyle name="常规 2 3 4 21" xfId="1177"/>
    <cellStyle name="常规 2 3 4 22" xfId="1178"/>
    <cellStyle name="常规 2 3 4 23" xfId="1179"/>
    <cellStyle name="常规 2 3 4 24" xfId="1180"/>
    <cellStyle name="常规 2 3 4 25" xfId="1181"/>
    <cellStyle name="常规 2 3 4 26" xfId="1182"/>
    <cellStyle name="常规 2 3 4 27" xfId="1183"/>
    <cellStyle name="常规 2 3 4 28" xfId="1184"/>
    <cellStyle name="常规 2 3 4 3" xfId="1185"/>
    <cellStyle name="常规 2 3 4 4" xfId="1186"/>
    <cellStyle name="常规 2 3 4 5" xfId="1187"/>
    <cellStyle name="常规 2 3 4 6" xfId="1188"/>
    <cellStyle name="常规 2 3 4 7" xfId="1189"/>
    <cellStyle name="常规 2 3 4 8" xfId="1190"/>
    <cellStyle name="常规 2 3 4 9" xfId="1191"/>
    <cellStyle name="常规 2 3 40" xfId="1192"/>
    <cellStyle name="常规 2 3 41" xfId="1193"/>
    <cellStyle name="常规 2 3 42" xfId="1194"/>
    <cellStyle name="常规 2 3 43" xfId="1195"/>
    <cellStyle name="常规 2 3 44" xfId="1196"/>
    <cellStyle name="常规 2 3 45" xfId="1197"/>
    <cellStyle name="常规 2 3 46" xfId="1198"/>
    <cellStyle name="常规 2 3 47" xfId="1199"/>
    <cellStyle name="常规 2 3 48" xfId="1200"/>
    <cellStyle name="常规 2 3 49" xfId="1201"/>
    <cellStyle name="常规 2 3 5" xfId="1202"/>
    <cellStyle name="常规 2 3 5 10" xfId="1203"/>
    <cellStyle name="常规 2 3 5 2" xfId="1204"/>
    <cellStyle name="常规 2 3 5 3" xfId="1205"/>
    <cellStyle name="常规 2 3 5 4" xfId="1206"/>
    <cellStyle name="常规 2 3 5 5" xfId="1207"/>
    <cellStyle name="常规 2 3 5 6" xfId="1208"/>
    <cellStyle name="常规 2 3 5 7" xfId="1209"/>
    <cellStyle name="常规 2 3 5 8" xfId="1210"/>
    <cellStyle name="常规 2 3 5 9" xfId="1211"/>
    <cellStyle name="常规 2 3 50" xfId="1212"/>
    <cellStyle name="常规 2 3 51" xfId="1213"/>
    <cellStyle name="常规 2 3 52" xfId="1214"/>
    <cellStyle name="常规 2 3 53" xfId="1215"/>
    <cellStyle name="常规 2 3 54" xfId="1216"/>
    <cellStyle name="常规 2 3 55" xfId="1217"/>
    <cellStyle name="常规 2 3 56" xfId="1218"/>
    <cellStyle name="常规 2 3 57" xfId="1219"/>
    <cellStyle name="常规 2 3 58" xfId="1220"/>
    <cellStyle name="常规 2 3 59" xfId="1221"/>
    <cellStyle name="常规 2 3 6" xfId="1222"/>
    <cellStyle name="常规 2 3 60" xfId="1223"/>
    <cellStyle name="常规 2 3 61" xfId="1224"/>
    <cellStyle name="常规 2 3 62" xfId="1225"/>
    <cellStyle name="常规 2 3 63" xfId="1226"/>
    <cellStyle name="常规 2 3 64" xfId="1227"/>
    <cellStyle name="常规 2 3 7" xfId="1228"/>
    <cellStyle name="常规 2 3 8" xfId="1229"/>
    <cellStyle name="常规 2 3 9" xfId="1230"/>
    <cellStyle name="常规 2 3_Book1" xfId="1231"/>
    <cellStyle name="常规 2 30" xfId="1232"/>
    <cellStyle name="常规 2 31" xfId="1233"/>
    <cellStyle name="常规 2 32" xfId="1234"/>
    <cellStyle name="常规 2 33" xfId="1235"/>
    <cellStyle name="常规 2 34" xfId="1236"/>
    <cellStyle name="常规 2 35" xfId="1237"/>
    <cellStyle name="常规 2 36" xfId="1238"/>
    <cellStyle name="常规 2 37" xfId="1239"/>
    <cellStyle name="常规 2 38" xfId="1240"/>
    <cellStyle name="常规 2 39" xfId="1241"/>
    <cellStyle name="常规 2 4" xfId="1242"/>
    <cellStyle name="常规 2 4 10" xfId="1243"/>
    <cellStyle name="常规 2 4 11" xfId="1244"/>
    <cellStyle name="常规 2 4 12" xfId="1245"/>
    <cellStyle name="常规 2 4 13" xfId="1246"/>
    <cellStyle name="常规 2 4 14" xfId="1247"/>
    <cellStyle name="常规 2 4 15" xfId="1248"/>
    <cellStyle name="常规 2 4 16" xfId="1249"/>
    <cellStyle name="常规 2 4 17" xfId="1250"/>
    <cellStyle name="常规 2 4 18" xfId="1251"/>
    <cellStyle name="常规 2 4 19" xfId="1252"/>
    <cellStyle name="常规 2 4 2" xfId="1253"/>
    <cellStyle name="常规 2 4 2 10" xfId="1254"/>
    <cellStyle name="常规 2 4 2 11" xfId="1255"/>
    <cellStyle name="常规 2 4 2 12" xfId="1256"/>
    <cellStyle name="常规 2 4 2 13" xfId="1257"/>
    <cellStyle name="常规 2 4 2 14" xfId="1258"/>
    <cellStyle name="常规 2 4 2 15" xfId="1259"/>
    <cellStyle name="常规 2 4 2 16" xfId="1260"/>
    <cellStyle name="常规 2 4 2 17" xfId="1261"/>
    <cellStyle name="常规 2 4 2 18" xfId="1262"/>
    <cellStyle name="常规 2 4 2 19" xfId="1263"/>
    <cellStyle name="常规 2 4 2 2" xfId="1264"/>
    <cellStyle name="常规 2 4 2 2 10" xfId="1265"/>
    <cellStyle name="常规 2 4 2 2 11" xfId="1266"/>
    <cellStyle name="常规 2 4 2 2 12" xfId="1267"/>
    <cellStyle name="常规 2 4 2 2 13" xfId="1268"/>
    <cellStyle name="常规 2 4 2 2 14" xfId="1269"/>
    <cellStyle name="常规 2 4 2 2 15" xfId="1270"/>
    <cellStyle name="常规 2 4 2 2 16" xfId="1271"/>
    <cellStyle name="常规 2 4 2 2 2" xfId="1272"/>
    <cellStyle name="常规 2 4 2 2 3" xfId="1273"/>
    <cellStyle name="常规 2 4 2 2 4" xfId="1274"/>
    <cellStyle name="常规 2 4 2 2 5" xfId="1275"/>
    <cellStyle name="常规 2 4 2 2 6" xfId="1276"/>
    <cellStyle name="常规 2 4 2 2 7" xfId="1277"/>
    <cellStyle name="常规 2 4 2 2 8" xfId="1278"/>
    <cellStyle name="常规 2 4 2 2 9" xfId="1279"/>
    <cellStyle name="常规 2 4 2 20" xfId="1280"/>
    <cellStyle name="常规 2 4 2 21" xfId="1281"/>
    <cellStyle name="常规 2 4 2 22" xfId="1282"/>
    <cellStyle name="常规 2 4 2 23" xfId="1283"/>
    <cellStyle name="常规 2 4 2 24" xfId="1284"/>
    <cellStyle name="常规 2 4 2 25" xfId="1285"/>
    <cellStyle name="常规 2 4 2 26" xfId="1286"/>
    <cellStyle name="常规 2 4 2 27" xfId="1287"/>
    <cellStyle name="常规 2 4 2 28" xfId="1288"/>
    <cellStyle name="常规 2 4 2 29" xfId="1289"/>
    <cellStyle name="常规 2 4 2 3" xfId="1290"/>
    <cellStyle name="常规 2 4 2 30" xfId="1291"/>
    <cellStyle name="常规 2 4 2 31" xfId="1292"/>
    <cellStyle name="常规 2 4 2 32" xfId="1293"/>
    <cellStyle name="常规 2 4 2 33" xfId="1294"/>
    <cellStyle name="常规 2 4 2 34" xfId="1295"/>
    <cellStyle name="常规 2 4 2 35" xfId="1296"/>
    <cellStyle name="常规 2 4 2 36" xfId="1297"/>
    <cellStyle name="常规 2 4 2 37" xfId="1298"/>
    <cellStyle name="常规 2 4 2 38" xfId="1299"/>
    <cellStyle name="常规 2 4 2 39" xfId="1300"/>
    <cellStyle name="常规 2 4 2 4" xfId="1301"/>
    <cellStyle name="常规 2 4 2 40" xfId="1302"/>
    <cellStyle name="常规 2 4 2 41" xfId="1303"/>
    <cellStyle name="常规 2 4 2 42" xfId="1304"/>
    <cellStyle name="常规 2 4 2 43" xfId="1305"/>
    <cellStyle name="常规 2 4 2 44" xfId="1306"/>
    <cellStyle name="常规 2 4 2 45" xfId="1307"/>
    <cellStyle name="常规 2 4 2 46" xfId="1308"/>
    <cellStyle name="常规 2 4 2 5" xfId="1309"/>
    <cellStyle name="常规 2 4 2 6" xfId="1310"/>
    <cellStyle name="常规 2 4 2 7" xfId="1311"/>
    <cellStyle name="常规 2 4 2 8" xfId="1312"/>
    <cellStyle name="常规 2 4 2 9" xfId="1313"/>
    <cellStyle name="常规 2 4 20" xfId="1314"/>
    <cellStyle name="常规 2 4 21" xfId="1315"/>
    <cellStyle name="常规 2 4 22" xfId="1316"/>
    <cellStyle name="常规 2 4 23" xfId="1317"/>
    <cellStyle name="常规 2 4 24" xfId="1318"/>
    <cellStyle name="常规 2 4 25" xfId="1319"/>
    <cellStyle name="常规 2 4 26" xfId="1320"/>
    <cellStyle name="常规 2 4 27" xfId="1321"/>
    <cellStyle name="常规 2 4 28" xfId="1322"/>
    <cellStyle name="常规 2 4 29" xfId="1323"/>
    <cellStyle name="常规 2 4 3" xfId="1324"/>
    <cellStyle name="常规 2 4 3 10" xfId="1325"/>
    <cellStyle name="常规 2 4 3 11" xfId="1326"/>
    <cellStyle name="常规 2 4 3 12" xfId="1327"/>
    <cellStyle name="常规 2 4 3 13" xfId="1328"/>
    <cellStyle name="常规 2 4 3 14" xfId="1329"/>
    <cellStyle name="常规 2 4 3 15" xfId="1330"/>
    <cellStyle name="常规 2 4 3 16" xfId="1331"/>
    <cellStyle name="常规 2 4 3 17" xfId="1332"/>
    <cellStyle name="常规 2 4 3 18" xfId="1333"/>
    <cellStyle name="常规 2 4 3 19" xfId="1334"/>
    <cellStyle name="常规 2 4 3 2" xfId="1335"/>
    <cellStyle name="常规 2 4 3 2 10" xfId="1336"/>
    <cellStyle name="常规 2 4 3 2 11" xfId="1337"/>
    <cellStyle name="常规 2 4 3 2 12" xfId="1338"/>
    <cellStyle name="常规 2 4 3 2 13" xfId="1339"/>
    <cellStyle name="常规 2 4 3 2 14" xfId="1340"/>
    <cellStyle name="常规 2 4 3 2 15" xfId="1341"/>
    <cellStyle name="常规 2 4 3 2 16" xfId="1342"/>
    <cellStyle name="常规 2 4 3 2 2" xfId="1343"/>
    <cellStyle name="常规 2 4 3 2 3" xfId="1344"/>
    <cellStyle name="常规 2 4 3 2 4" xfId="1345"/>
    <cellStyle name="常规 2 4 3 2 5" xfId="1346"/>
    <cellStyle name="常规 2 4 3 2 6" xfId="1347"/>
    <cellStyle name="常规 2 4 3 2 7" xfId="1348"/>
    <cellStyle name="常规 2 4 3 2 8" xfId="1349"/>
    <cellStyle name="常规 2 4 3 2 9" xfId="1350"/>
    <cellStyle name="常规 2 4 3 20" xfId="1351"/>
    <cellStyle name="常规 2 4 3 21" xfId="1352"/>
    <cellStyle name="常规 2 4 3 22" xfId="1353"/>
    <cellStyle name="常规 2 4 3 23" xfId="1354"/>
    <cellStyle name="常规 2 4 3 24" xfId="1355"/>
    <cellStyle name="常规 2 4 3 25" xfId="1356"/>
    <cellStyle name="常规 2 4 3 26" xfId="1357"/>
    <cellStyle name="常规 2 4 3 27" xfId="1358"/>
    <cellStyle name="常规 2 4 3 28" xfId="1359"/>
    <cellStyle name="常规 2 4 3 29" xfId="1360"/>
    <cellStyle name="常规 2 4 3 3" xfId="1361"/>
    <cellStyle name="常规 2 4 3 4" xfId="1362"/>
    <cellStyle name="常规 2 4 3 5" xfId="1363"/>
    <cellStyle name="常规 2 4 3 6" xfId="1364"/>
    <cellStyle name="常规 2 4 3 7" xfId="1365"/>
    <cellStyle name="常规 2 4 3 8" xfId="1366"/>
    <cellStyle name="常规 2 4 3 9" xfId="1367"/>
    <cellStyle name="常规 2 4 3_支出按经济分类" xfId="1368"/>
    <cellStyle name="常规 2 4 30" xfId="1369"/>
    <cellStyle name="常规 2 4 31" xfId="1370"/>
    <cellStyle name="常规 2 4 32" xfId="1371"/>
    <cellStyle name="常规 2 4 33" xfId="1372"/>
    <cellStyle name="常规 2 4 34" xfId="1373"/>
    <cellStyle name="常规 2 4 35" xfId="1374"/>
    <cellStyle name="常规 2 4 36" xfId="1375"/>
    <cellStyle name="常规 2 4 37" xfId="1376"/>
    <cellStyle name="常规 2 4 38" xfId="1377"/>
    <cellStyle name="常规 2 4 39" xfId="1378"/>
    <cellStyle name="常规 2 4 4" xfId="1379"/>
    <cellStyle name="常规 2 4 4 10" xfId="1380"/>
    <cellStyle name="常规 2 4 4 11" xfId="1381"/>
    <cellStyle name="常规 2 4 4 12" xfId="1382"/>
    <cellStyle name="常规 2 4 4 13" xfId="1383"/>
    <cellStyle name="常规 2 4 4 14" xfId="1384"/>
    <cellStyle name="常规 2 4 4 15" xfId="1385"/>
    <cellStyle name="常规 2 4 4 16" xfId="1386"/>
    <cellStyle name="常规 2 4 4 17" xfId="1387"/>
    <cellStyle name="常规 2 4 4 18" xfId="1388"/>
    <cellStyle name="常规 2 4 4 19" xfId="1389"/>
    <cellStyle name="常规 2 4 4 2" xfId="1390"/>
    <cellStyle name="常规 2 4 4 20" xfId="1391"/>
    <cellStyle name="常规 2 4 4 21" xfId="1392"/>
    <cellStyle name="常规 2 4 4 22" xfId="1393"/>
    <cellStyle name="常规 2 4 4 23" xfId="1394"/>
    <cellStyle name="常规 2 4 4 24" xfId="1395"/>
    <cellStyle name="常规 2 4 4 25" xfId="1396"/>
    <cellStyle name="常规 2 4 4 26" xfId="1397"/>
    <cellStyle name="常规 2 4 4 27" xfId="1398"/>
    <cellStyle name="常规 2 4 4 28" xfId="1399"/>
    <cellStyle name="常规 2 4 4 3" xfId="1400"/>
    <cellStyle name="常规 2 4 4 4" xfId="1401"/>
    <cellStyle name="常规 2 4 4 5" xfId="1402"/>
    <cellStyle name="常规 2 4 4 6" xfId="1403"/>
    <cellStyle name="常规 2 4 4 7" xfId="1404"/>
    <cellStyle name="常规 2 4 4 8" xfId="1405"/>
    <cellStyle name="常规 2 4 4 9" xfId="1406"/>
    <cellStyle name="常规 2 4 40" xfId="1407"/>
    <cellStyle name="常规 2 4 41" xfId="1408"/>
    <cellStyle name="常规 2 4 42" xfId="1409"/>
    <cellStyle name="常规 2 4 43" xfId="1410"/>
    <cellStyle name="常规 2 4 44" xfId="1411"/>
    <cellStyle name="常规 2 4 45" xfId="1412"/>
    <cellStyle name="常规 2 4 46" xfId="1413"/>
    <cellStyle name="常规 2 4 47" xfId="1414"/>
    <cellStyle name="常规 2 4 48" xfId="1415"/>
    <cellStyle name="常规 2 4 49" xfId="1416"/>
    <cellStyle name="常规 2 4 5" xfId="1417"/>
    <cellStyle name="常规 2 4 5 10" xfId="1418"/>
    <cellStyle name="常规 2 4 5 2" xfId="1419"/>
    <cellStyle name="常规 2 4 5 3" xfId="1420"/>
    <cellStyle name="常规 2 4 5 4" xfId="1421"/>
    <cellStyle name="常规 2 4 5 5" xfId="1422"/>
    <cellStyle name="常规 2 4 5 6" xfId="1423"/>
    <cellStyle name="常规 2 4 5 7" xfId="1424"/>
    <cellStyle name="常规 2 4 5 8" xfId="1425"/>
    <cellStyle name="常规 2 4 5 9" xfId="1426"/>
    <cellStyle name="常规 2 4 50" xfId="1427"/>
    <cellStyle name="常规 2 4 51" xfId="1428"/>
    <cellStyle name="常规 2 4 52" xfId="1429"/>
    <cellStyle name="常规 2 4 53" xfId="1430"/>
    <cellStyle name="常规 2 4 54" xfId="1431"/>
    <cellStyle name="常规 2 4 55" xfId="1432"/>
    <cellStyle name="常规 2 4 56" xfId="1433"/>
    <cellStyle name="常规 2 4 57" xfId="1434"/>
    <cellStyle name="常规 2 4 58" xfId="1435"/>
    <cellStyle name="常规 2 4 59" xfId="1436"/>
    <cellStyle name="常规 2 4 6" xfId="1437"/>
    <cellStyle name="常规 2 4 60" xfId="1438"/>
    <cellStyle name="常规 2 4 61" xfId="1439"/>
    <cellStyle name="常规 2 4 62" xfId="1440"/>
    <cellStyle name="常规 2 4 63" xfId="1441"/>
    <cellStyle name="常规 2 4 64" xfId="1442"/>
    <cellStyle name="常规 2 4 7" xfId="1443"/>
    <cellStyle name="常规 2 4 8" xfId="1444"/>
    <cellStyle name="常规 2 4 9" xfId="1445"/>
    <cellStyle name="常规 2 40" xfId="1446"/>
    <cellStyle name="常规 2 41" xfId="1447"/>
    <cellStyle name="常规 2 42" xfId="1448"/>
    <cellStyle name="常规 2 43" xfId="1449"/>
    <cellStyle name="常规 2 44" xfId="1450"/>
    <cellStyle name="常规 2 45" xfId="1451"/>
    <cellStyle name="常规 2 46" xfId="1452"/>
    <cellStyle name="常规 2 47" xfId="1453"/>
    <cellStyle name="常规 2 48" xfId="1454"/>
    <cellStyle name="常规 2 49" xfId="1455"/>
    <cellStyle name="常规 2 5" xfId="1456"/>
    <cellStyle name="常规 2 5 10" xfId="1457"/>
    <cellStyle name="常规 2 5 11" xfId="1458"/>
    <cellStyle name="常规 2 5 12" xfId="1459"/>
    <cellStyle name="常规 2 5 13" xfId="1460"/>
    <cellStyle name="常规 2 5 14" xfId="1461"/>
    <cellStyle name="常规 2 5 15" xfId="1462"/>
    <cellStyle name="常规 2 5 16" xfId="1463"/>
    <cellStyle name="常规 2 5 17" xfId="1464"/>
    <cellStyle name="常规 2 5 18" xfId="1465"/>
    <cellStyle name="常规 2 5 19" xfId="1466"/>
    <cellStyle name="常规 2 5 2" xfId="1467"/>
    <cellStyle name="常规 2 5 2 10" xfId="1468"/>
    <cellStyle name="常规 2 5 2 11" xfId="1469"/>
    <cellStyle name="常规 2 5 2 12" xfId="1470"/>
    <cellStyle name="常规 2 5 2 13" xfId="1471"/>
    <cellStyle name="常规 2 5 2 14" xfId="1472"/>
    <cellStyle name="常规 2 5 2 15" xfId="1473"/>
    <cellStyle name="常规 2 5 2 16" xfId="1474"/>
    <cellStyle name="常规 2 5 2 17" xfId="1475"/>
    <cellStyle name="常规 2 5 2 18" xfId="1476"/>
    <cellStyle name="常规 2 5 2 19" xfId="1477"/>
    <cellStyle name="常规 2 5 2 2" xfId="1478"/>
    <cellStyle name="常规 2 5 2 2 10" xfId="1479"/>
    <cellStyle name="常规 2 5 2 2 11" xfId="1480"/>
    <cellStyle name="常规 2 5 2 2 12" xfId="1481"/>
    <cellStyle name="常规 2 5 2 2 13" xfId="1482"/>
    <cellStyle name="常规 2 5 2 2 14" xfId="1483"/>
    <cellStyle name="常规 2 5 2 2 15" xfId="1484"/>
    <cellStyle name="常规 2 5 2 2 16" xfId="1485"/>
    <cellStyle name="常规 2 5 2 2 2" xfId="1486"/>
    <cellStyle name="常规 2 5 2 2 3" xfId="1487"/>
    <cellStyle name="常规 2 5 2 2 4" xfId="1488"/>
    <cellStyle name="常规 2 5 2 2 5" xfId="1489"/>
    <cellStyle name="常规 2 5 2 2 6" xfId="1490"/>
    <cellStyle name="常规 2 5 2 2 7" xfId="1491"/>
    <cellStyle name="常规 2 5 2 2 8" xfId="1492"/>
    <cellStyle name="常规 2 5 2 2 9" xfId="1493"/>
    <cellStyle name="常规 2 5 2 20" xfId="1494"/>
    <cellStyle name="常规 2 5 2 21" xfId="1495"/>
    <cellStyle name="常规 2 5 2 22" xfId="1496"/>
    <cellStyle name="常规 2 5 2 23" xfId="1497"/>
    <cellStyle name="常规 2 5 2 24" xfId="1498"/>
    <cellStyle name="常规 2 5 2 25" xfId="1499"/>
    <cellStyle name="常规 2 5 2 26" xfId="1500"/>
    <cellStyle name="常规 2 5 2 27" xfId="1501"/>
    <cellStyle name="常规 2 5 2 28" xfId="1502"/>
    <cellStyle name="常规 2 5 2 29" xfId="1503"/>
    <cellStyle name="常规 2 5 2 3" xfId="1504"/>
    <cellStyle name="常规 2 5 2 30" xfId="1505"/>
    <cellStyle name="常规 2 5 2 31" xfId="1506"/>
    <cellStyle name="常规 2 5 2 32" xfId="1507"/>
    <cellStyle name="常规 2 5 2 33" xfId="1508"/>
    <cellStyle name="常规 2 5 2 34" xfId="1509"/>
    <cellStyle name="常规 2 5 2 35" xfId="1510"/>
    <cellStyle name="常规 2 5 2 36" xfId="1511"/>
    <cellStyle name="常规 2 5 2 37" xfId="1512"/>
    <cellStyle name="常规 2 5 2 38" xfId="1513"/>
    <cellStyle name="常规 2 5 2 39" xfId="1514"/>
    <cellStyle name="常规 2 5 2 4" xfId="1515"/>
    <cellStyle name="常规 2 5 2 40" xfId="1516"/>
    <cellStyle name="常规 2 5 2 41" xfId="1517"/>
    <cellStyle name="常规 2 5 2 42" xfId="1518"/>
    <cellStyle name="常规 2 5 2 43" xfId="1519"/>
    <cellStyle name="常规 2 5 2 44" xfId="1520"/>
    <cellStyle name="常规 2 5 2 45" xfId="1521"/>
    <cellStyle name="常规 2 5 2 46" xfId="1522"/>
    <cellStyle name="常规 2 5 2 5" xfId="1523"/>
    <cellStyle name="常规 2 5 2 6" xfId="1524"/>
    <cellStyle name="常规 2 5 2 7" xfId="1525"/>
    <cellStyle name="常规 2 5 2 8" xfId="1526"/>
    <cellStyle name="常规 2 5 2 9" xfId="1527"/>
    <cellStyle name="常规 2 5 20" xfId="1528"/>
    <cellStyle name="常规 2 5 21" xfId="1529"/>
    <cellStyle name="常规 2 5 22" xfId="1530"/>
    <cellStyle name="常规 2 5 23" xfId="1531"/>
    <cellStyle name="常规 2 5 24" xfId="1532"/>
    <cellStyle name="常规 2 5 25" xfId="1533"/>
    <cellStyle name="常规 2 5 26" xfId="1534"/>
    <cellStyle name="常规 2 5 27" xfId="1535"/>
    <cellStyle name="常规 2 5 28" xfId="1536"/>
    <cellStyle name="常规 2 5 29" xfId="1537"/>
    <cellStyle name="常规 2 5 3" xfId="1538"/>
    <cellStyle name="常规 2 5 3 10" xfId="1539"/>
    <cellStyle name="常规 2 5 3 11" xfId="1540"/>
    <cellStyle name="常规 2 5 3 12" xfId="1541"/>
    <cellStyle name="常规 2 5 3 13" xfId="1542"/>
    <cellStyle name="常规 2 5 3 14" xfId="1543"/>
    <cellStyle name="常规 2 5 3 15" xfId="1544"/>
    <cellStyle name="常规 2 5 3 16" xfId="1545"/>
    <cellStyle name="常规 2 5 3 17" xfId="1546"/>
    <cellStyle name="常规 2 5 3 18" xfId="1547"/>
    <cellStyle name="常规 2 5 3 19" xfId="1548"/>
    <cellStyle name="常规 2 5 3 2" xfId="1549"/>
    <cellStyle name="常规 2 5 3 2 10" xfId="1550"/>
    <cellStyle name="常规 2 5 3 2 11" xfId="1551"/>
    <cellStyle name="常规 2 5 3 2 12" xfId="1552"/>
    <cellStyle name="常规 2 5 3 2 13" xfId="1553"/>
    <cellStyle name="常规 2 5 3 2 14" xfId="1554"/>
    <cellStyle name="常规 2 5 3 2 15" xfId="1555"/>
    <cellStyle name="常规 2 5 3 2 16" xfId="1556"/>
    <cellStyle name="常规 2 5 3 2 2" xfId="1557"/>
    <cellStyle name="常规 2 5 3 2 3" xfId="1558"/>
    <cellStyle name="常规 2 5 3 2 4" xfId="1559"/>
    <cellStyle name="常规 2 5 3 2 5" xfId="1560"/>
    <cellStyle name="常规 2 5 3 2 6" xfId="1561"/>
    <cellStyle name="常规 2 5 3 2 7" xfId="1562"/>
    <cellStyle name="常规 2 5 3 2 8" xfId="1563"/>
    <cellStyle name="常规 2 5 3 2 9" xfId="1564"/>
    <cellStyle name="常规 2 5 3 20" xfId="1565"/>
    <cellStyle name="常规 2 5 3 21" xfId="1566"/>
    <cellStyle name="常规 2 5 3 22" xfId="1567"/>
    <cellStyle name="常规 2 5 3 23" xfId="1568"/>
    <cellStyle name="常规 2 5 3 24" xfId="1569"/>
    <cellStyle name="常规 2 5 3 25" xfId="1570"/>
    <cellStyle name="常规 2 5 3 26" xfId="1571"/>
    <cellStyle name="常规 2 5 3 27" xfId="1572"/>
    <cellStyle name="常规 2 5 3 28" xfId="1573"/>
    <cellStyle name="常规 2 5 3 29" xfId="1574"/>
    <cellStyle name="常规 2 5 3 3" xfId="1575"/>
    <cellStyle name="常规 2 5 3 4" xfId="1576"/>
    <cellStyle name="常规 2 5 3 5" xfId="1577"/>
    <cellStyle name="常规 2 5 3 6" xfId="1578"/>
    <cellStyle name="常规 2 5 3 7" xfId="1579"/>
    <cellStyle name="常规 2 5 3 8" xfId="1580"/>
    <cellStyle name="常规 2 5 3 9" xfId="1581"/>
    <cellStyle name="常规 2 5 30" xfId="1582"/>
    <cellStyle name="常规 2 5 31" xfId="1583"/>
    <cellStyle name="常规 2 5 32" xfId="1584"/>
    <cellStyle name="常规 2 5 33" xfId="1585"/>
    <cellStyle name="常规 2 5 34" xfId="1586"/>
    <cellStyle name="常规 2 5 35" xfId="1587"/>
    <cellStyle name="常规 2 5 36" xfId="1588"/>
    <cellStyle name="常规 2 5 37" xfId="1589"/>
    <cellStyle name="常规 2 5 38" xfId="1590"/>
    <cellStyle name="常规 2 5 39" xfId="1591"/>
    <cellStyle name="常规 2 5 4" xfId="1592"/>
    <cellStyle name="常规 2 5 4 10" xfId="1593"/>
    <cellStyle name="常规 2 5 4 11" xfId="1594"/>
    <cellStyle name="常规 2 5 4 12" xfId="1595"/>
    <cellStyle name="常规 2 5 4 13" xfId="1596"/>
    <cellStyle name="常规 2 5 4 14" xfId="1597"/>
    <cellStyle name="常规 2 5 4 15" xfId="1598"/>
    <cellStyle name="常规 2 5 4 16" xfId="1599"/>
    <cellStyle name="常规 2 5 4 17" xfId="1600"/>
    <cellStyle name="常规 2 5 4 18" xfId="1601"/>
    <cellStyle name="常规 2 5 4 19" xfId="1602"/>
    <cellStyle name="常规 2 5 4 2" xfId="1603"/>
    <cellStyle name="常规 2 5 4 20" xfId="1604"/>
    <cellStyle name="常规 2 5 4 21" xfId="1605"/>
    <cellStyle name="常规 2 5 4 22" xfId="1606"/>
    <cellStyle name="常规 2 5 4 23" xfId="1607"/>
    <cellStyle name="常规 2 5 4 24" xfId="1608"/>
    <cellStyle name="常规 2 5 4 25" xfId="1609"/>
    <cellStyle name="常规 2 5 4 26" xfId="1610"/>
    <cellStyle name="常规 2 5 4 27" xfId="1611"/>
    <cellStyle name="常规 2 5 4 28" xfId="1612"/>
    <cellStyle name="常规 2 5 4 3" xfId="1613"/>
    <cellStyle name="常规 2 5 4 4" xfId="1614"/>
    <cellStyle name="常规 2 5 4 5" xfId="1615"/>
    <cellStyle name="常规 2 5 4 6" xfId="1616"/>
    <cellStyle name="常规 2 5 4 7" xfId="1617"/>
    <cellStyle name="常规 2 5 4 8" xfId="1618"/>
    <cellStyle name="常规 2 5 4 9" xfId="1619"/>
    <cellStyle name="常规 2 5 40" xfId="1620"/>
    <cellStyle name="常规 2 5 41" xfId="1621"/>
    <cellStyle name="常规 2 5 42" xfId="1622"/>
    <cellStyle name="常规 2 5 43" xfId="1623"/>
    <cellStyle name="常规 2 5 44" xfId="1624"/>
    <cellStyle name="常规 2 5 45" xfId="1625"/>
    <cellStyle name="常规 2 5 46" xfId="1626"/>
    <cellStyle name="常规 2 5 47" xfId="1627"/>
    <cellStyle name="常规 2 5 48" xfId="1628"/>
    <cellStyle name="常规 2 5 49" xfId="1629"/>
    <cellStyle name="常规 2 5 5" xfId="1630"/>
    <cellStyle name="常规 2 5 5 10" xfId="1631"/>
    <cellStyle name="常规 2 5 5 2" xfId="1632"/>
    <cellStyle name="常规 2 5 5 3" xfId="1633"/>
    <cellStyle name="常规 2 5 5 4" xfId="1634"/>
    <cellStyle name="常规 2 5 5 5" xfId="1635"/>
    <cellStyle name="常规 2 5 5 6" xfId="1636"/>
    <cellStyle name="常规 2 5 5 7" xfId="1637"/>
    <cellStyle name="常规 2 5 5 8" xfId="1638"/>
    <cellStyle name="常规 2 5 5 9" xfId="1639"/>
    <cellStyle name="常规 2 5 50" xfId="1640"/>
    <cellStyle name="常规 2 5 51" xfId="1641"/>
    <cellStyle name="常规 2 5 52" xfId="1642"/>
    <cellStyle name="常规 2 5 53" xfId="1643"/>
    <cellStyle name="常规 2 5 54" xfId="1644"/>
    <cellStyle name="常规 2 5 55" xfId="1645"/>
    <cellStyle name="常规 2 5 56" xfId="1646"/>
    <cellStyle name="常规 2 5 57" xfId="1647"/>
    <cellStyle name="常规 2 5 58" xfId="1648"/>
    <cellStyle name="常规 2 5 59" xfId="1649"/>
    <cellStyle name="常规 2 5 6" xfId="1650"/>
    <cellStyle name="常规 2 5 60" xfId="1651"/>
    <cellStyle name="常规 2 5 61" xfId="1652"/>
    <cellStyle name="常规 2 5 62" xfId="1653"/>
    <cellStyle name="常规 2 5 63" xfId="1654"/>
    <cellStyle name="常规 2 5 64" xfId="1655"/>
    <cellStyle name="常规 2 5 7" xfId="1656"/>
    <cellStyle name="常规 2 5 8" xfId="1657"/>
    <cellStyle name="常规 2 5 9" xfId="1658"/>
    <cellStyle name="常规 2 6" xfId="1659"/>
    <cellStyle name="常规 2 6 10" xfId="1660"/>
    <cellStyle name="常规 2 6 11" xfId="1661"/>
    <cellStyle name="常规 2 6 12" xfId="1662"/>
    <cellStyle name="常规 2 6 13" xfId="1663"/>
    <cellStyle name="常规 2 6 14" xfId="1664"/>
    <cellStyle name="常规 2 6 15" xfId="1665"/>
    <cellStyle name="常规 2 6 16" xfId="1666"/>
    <cellStyle name="常规 2 6 17" xfId="1667"/>
    <cellStyle name="常规 2 6 18" xfId="1668"/>
    <cellStyle name="常规 2 6 19" xfId="1669"/>
    <cellStyle name="常规 2 6 2" xfId="1670"/>
    <cellStyle name="常规 2 6 2 10" xfId="1671"/>
    <cellStyle name="常规 2 6 2 11" xfId="1672"/>
    <cellStyle name="常规 2 6 2 12" xfId="1673"/>
    <cellStyle name="常规 2 6 2 13" xfId="1674"/>
    <cellStyle name="常规 2 6 2 14" xfId="1675"/>
    <cellStyle name="常规 2 6 2 15" xfId="1676"/>
    <cellStyle name="常规 2 6 2 16" xfId="1677"/>
    <cellStyle name="常规 2 6 2 17" xfId="1678"/>
    <cellStyle name="常规 2 6 2 18" xfId="1679"/>
    <cellStyle name="常规 2 6 2 19" xfId="1680"/>
    <cellStyle name="常规 2 6 2 2" xfId="1681"/>
    <cellStyle name="常规 2 6 2 2 10" xfId="1682"/>
    <cellStyle name="常规 2 6 2 2 11" xfId="1683"/>
    <cellStyle name="常规 2 6 2 2 12" xfId="1684"/>
    <cellStyle name="常规 2 6 2 2 13" xfId="1685"/>
    <cellStyle name="常规 2 6 2 2 14" xfId="1686"/>
    <cellStyle name="常规 2 6 2 2 15" xfId="1687"/>
    <cellStyle name="常规 2 6 2 2 16" xfId="1688"/>
    <cellStyle name="常规 2 6 2 2 2" xfId="1689"/>
    <cellStyle name="常规 2 6 2 2 3" xfId="1690"/>
    <cellStyle name="常规 2 6 2 2 4" xfId="1691"/>
    <cellStyle name="常规 2 6 2 2 5" xfId="1692"/>
    <cellStyle name="常规 2 6 2 2 6" xfId="1693"/>
    <cellStyle name="常规 2 6 2 2 7" xfId="1694"/>
    <cellStyle name="常规 2 6 2 2 8" xfId="1695"/>
    <cellStyle name="常规 2 6 2 2 9" xfId="1696"/>
    <cellStyle name="常规 2 6 2 20" xfId="1697"/>
    <cellStyle name="常规 2 6 2 21" xfId="1698"/>
    <cellStyle name="常规 2 6 2 22" xfId="1699"/>
    <cellStyle name="常规 2 6 2 23" xfId="1700"/>
    <cellStyle name="常规 2 6 2 24" xfId="1701"/>
    <cellStyle name="常规 2 6 2 25" xfId="1702"/>
    <cellStyle name="常规 2 6 2 26" xfId="1703"/>
    <cellStyle name="常规 2 6 2 27" xfId="1704"/>
    <cellStyle name="常规 2 6 2 28" xfId="1705"/>
    <cellStyle name="常规 2 6 2 29" xfId="1706"/>
    <cellStyle name="常规 2 6 2 3" xfId="1707"/>
    <cellStyle name="常规 2 6 2 30" xfId="1708"/>
    <cellStyle name="常规 2 6 2 31" xfId="1709"/>
    <cellStyle name="常规 2 6 2 32" xfId="1710"/>
    <cellStyle name="常规 2 6 2 33" xfId="1711"/>
    <cellStyle name="常规 2 6 2 34" xfId="1712"/>
    <cellStyle name="常规 2 6 2 35" xfId="1713"/>
    <cellStyle name="常规 2 6 2 36" xfId="1714"/>
    <cellStyle name="常规 2 6 2 37" xfId="1715"/>
    <cellStyle name="常规 2 6 2 38" xfId="1716"/>
    <cellStyle name="常规 2 6 2 39" xfId="1717"/>
    <cellStyle name="常规 2 6 2 4" xfId="1718"/>
    <cellStyle name="常规 2 6 2 40" xfId="1719"/>
    <cellStyle name="常规 2 6 2 41" xfId="1720"/>
    <cellStyle name="常规 2 6 2 42" xfId="1721"/>
    <cellStyle name="常规 2 6 2 43" xfId="1722"/>
    <cellStyle name="常规 2 6 2 44" xfId="1723"/>
    <cellStyle name="常规 2 6 2 45" xfId="1724"/>
    <cellStyle name="常规 2 6 2 46" xfId="1725"/>
    <cellStyle name="常规 2 6 2 5" xfId="1726"/>
    <cellStyle name="常规 2 6 2 6" xfId="1727"/>
    <cellStyle name="常规 2 6 2 7" xfId="1728"/>
    <cellStyle name="常规 2 6 2 8" xfId="1729"/>
    <cellStyle name="常规 2 6 2 9" xfId="1730"/>
    <cellStyle name="常规 2 6 20" xfId="1731"/>
    <cellStyle name="常规 2 6 21" xfId="1732"/>
    <cellStyle name="常规 2 6 22" xfId="1733"/>
    <cellStyle name="常规 2 6 23" xfId="1734"/>
    <cellStyle name="常规 2 6 24" xfId="1735"/>
    <cellStyle name="常规 2 6 25" xfId="1736"/>
    <cellStyle name="常规 2 6 26" xfId="1737"/>
    <cellStyle name="常规 2 6 27" xfId="1738"/>
    <cellStyle name="常规 2 6 28" xfId="1739"/>
    <cellStyle name="常规 2 6 29" xfId="1740"/>
    <cellStyle name="常规 2 6 3" xfId="1741"/>
    <cellStyle name="常规 2 6 3 10" xfId="1742"/>
    <cellStyle name="常规 2 6 3 11" xfId="1743"/>
    <cellStyle name="常规 2 6 3 12" xfId="1744"/>
    <cellStyle name="常规 2 6 3 13" xfId="1745"/>
    <cellStyle name="常规 2 6 3 14" xfId="1746"/>
    <cellStyle name="常规 2 6 3 15" xfId="1747"/>
    <cellStyle name="常规 2 6 3 16" xfId="1748"/>
    <cellStyle name="常规 2 6 3 17" xfId="1749"/>
    <cellStyle name="常规 2 6 3 18" xfId="1750"/>
    <cellStyle name="常规 2 6 3 19" xfId="1751"/>
    <cellStyle name="常规 2 6 3 2" xfId="1752"/>
    <cellStyle name="常规 2 6 3 2 10" xfId="1753"/>
    <cellStyle name="常规 2 6 3 2 11" xfId="1754"/>
    <cellStyle name="常规 2 6 3 2 12" xfId="1755"/>
    <cellStyle name="常规 2 6 3 2 13" xfId="1756"/>
    <cellStyle name="常规 2 6 3 2 14" xfId="1757"/>
    <cellStyle name="常规 2 6 3 2 15" xfId="1758"/>
    <cellStyle name="常规 2 6 3 2 16" xfId="1759"/>
    <cellStyle name="常规 2 6 3 2 2" xfId="1760"/>
    <cellStyle name="常规 2 6 3 2 3" xfId="1761"/>
    <cellStyle name="常规 2 6 3 2 4" xfId="1762"/>
    <cellStyle name="常规 2 6 3 2 5" xfId="1763"/>
    <cellStyle name="常规 2 6 3 2 6" xfId="1764"/>
    <cellStyle name="常规 2 6 3 2 7" xfId="1765"/>
    <cellStyle name="常规 2 6 3 2 8" xfId="1766"/>
    <cellStyle name="常规 2 6 3 2 9" xfId="1767"/>
    <cellStyle name="常规 2 6 3 20" xfId="1768"/>
    <cellStyle name="常规 2 6 3 21" xfId="1769"/>
    <cellStyle name="常规 2 6 3 22" xfId="1770"/>
    <cellStyle name="常规 2 6 3 23" xfId="1771"/>
    <cellStyle name="常规 2 6 3 24" xfId="1772"/>
    <cellStyle name="常规 2 6 3 25" xfId="1773"/>
    <cellStyle name="常规 2 6 3 26" xfId="1774"/>
    <cellStyle name="常规 2 6 3 27" xfId="1775"/>
    <cellStyle name="常规 2 6 3 28" xfId="1776"/>
    <cellStyle name="常规 2 6 3 29" xfId="1777"/>
    <cellStyle name="常规 2 6 3 3" xfId="1778"/>
    <cellStyle name="常规 2 6 3 4" xfId="1779"/>
    <cellStyle name="常规 2 6 3 5" xfId="1780"/>
    <cellStyle name="常规 2 6 3 6" xfId="1781"/>
    <cellStyle name="常规 2 6 3 7" xfId="1782"/>
    <cellStyle name="常规 2 6 3 8" xfId="1783"/>
    <cellStyle name="常规 2 6 3 9" xfId="1784"/>
    <cellStyle name="常规 2 6 30" xfId="1785"/>
    <cellStyle name="常规 2 6 31" xfId="1786"/>
    <cellStyle name="常规 2 6 32" xfId="1787"/>
    <cellStyle name="常规 2 6 33" xfId="1788"/>
    <cellStyle name="常规 2 6 34" xfId="1789"/>
    <cellStyle name="常规 2 6 35" xfId="1790"/>
    <cellStyle name="常规 2 6 36" xfId="1791"/>
    <cellStyle name="常规 2 6 37" xfId="1792"/>
    <cellStyle name="常规 2 6 38" xfId="1793"/>
    <cellStyle name="常规 2 6 39" xfId="1794"/>
    <cellStyle name="常规 2 6 4" xfId="1795"/>
    <cellStyle name="常规 2 6 4 10" xfId="1796"/>
    <cellStyle name="常规 2 6 4 11" xfId="1797"/>
    <cellStyle name="常规 2 6 4 12" xfId="1798"/>
    <cellStyle name="常规 2 6 4 13" xfId="1799"/>
    <cellStyle name="常规 2 6 4 14" xfId="1800"/>
    <cellStyle name="常规 2 6 4 15" xfId="1801"/>
    <cellStyle name="常规 2 6 4 16" xfId="1802"/>
    <cellStyle name="常规 2 6 4 17" xfId="1803"/>
    <cellStyle name="常规 2 6 4 18" xfId="1804"/>
    <cellStyle name="常规 2 6 4 19" xfId="1805"/>
    <cellStyle name="常规 2 6 4 2" xfId="1806"/>
    <cellStyle name="常规 2 6 4 20" xfId="1807"/>
    <cellStyle name="常规 2 6 4 21" xfId="1808"/>
    <cellStyle name="常规 2 6 4 22" xfId="1809"/>
    <cellStyle name="常规 2 6 4 23" xfId="1810"/>
    <cellStyle name="常规 2 6 4 24" xfId="1811"/>
    <cellStyle name="常规 2 6 4 25" xfId="1812"/>
    <cellStyle name="常规 2 6 4 26" xfId="1813"/>
    <cellStyle name="常规 2 6 4 27" xfId="1814"/>
    <cellStyle name="常规 2 6 4 28" xfId="1815"/>
    <cellStyle name="常规 2 6 4 3" xfId="1816"/>
    <cellStyle name="常规 2 6 4 4" xfId="1817"/>
    <cellStyle name="常规 2 6 4 5" xfId="1818"/>
    <cellStyle name="常规 2 6 4 6" xfId="1819"/>
    <cellStyle name="常规 2 6 4 7" xfId="1820"/>
    <cellStyle name="常规 2 6 4 8" xfId="1821"/>
    <cellStyle name="常规 2 6 4 9" xfId="1822"/>
    <cellStyle name="常规 2 6 40" xfId="1823"/>
    <cellStyle name="常规 2 6 41" xfId="1824"/>
    <cellStyle name="常规 2 6 42" xfId="1825"/>
    <cellStyle name="常规 2 6 43" xfId="1826"/>
    <cellStyle name="常规 2 6 44" xfId="1827"/>
    <cellStyle name="常规 2 6 45" xfId="1828"/>
    <cellStyle name="常规 2 6 46" xfId="1829"/>
    <cellStyle name="常规 2 6 47" xfId="1830"/>
    <cellStyle name="常规 2 6 48" xfId="1831"/>
    <cellStyle name="常规 2 6 49" xfId="1832"/>
    <cellStyle name="常规 2 6 5" xfId="1833"/>
    <cellStyle name="常规 2 6 5 10" xfId="1834"/>
    <cellStyle name="常规 2 6 5 2" xfId="1835"/>
    <cellStyle name="常规 2 6 5 3" xfId="1836"/>
    <cellStyle name="常规 2 6 5 4" xfId="1837"/>
    <cellStyle name="常规 2 6 5 5" xfId="1838"/>
    <cellStyle name="常规 2 6 5 6" xfId="1839"/>
    <cellStyle name="常规 2 6 5 7" xfId="1840"/>
    <cellStyle name="常规 2 6 5 8" xfId="1841"/>
    <cellStyle name="常规 2 6 5 9" xfId="1842"/>
    <cellStyle name="常规 2 6 50" xfId="1843"/>
    <cellStyle name="常规 2 6 51" xfId="1844"/>
    <cellStyle name="常规 2 6 52" xfId="1845"/>
    <cellStyle name="常规 2 6 53" xfId="1846"/>
    <cellStyle name="常规 2 6 54" xfId="1847"/>
    <cellStyle name="常规 2 6 55" xfId="1848"/>
    <cellStyle name="常规 2 6 56" xfId="1849"/>
    <cellStyle name="常规 2 6 57" xfId="1850"/>
    <cellStyle name="常规 2 6 58" xfId="1851"/>
    <cellStyle name="常规 2 6 59" xfId="1852"/>
    <cellStyle name="常规 2 6 6" xfId="1853"/>
    <cellStyle name="常规 2 6 60" xfId="1854"/>
    <cellStyle name="常规 2 6 61" xfId="1855"/>
    <cellStyle name="常规 2 6 62" xfId="1856"/>
    <cellStyle name="常规 2 6 63" xfId="1857"/>
    <cellStyle name="常规 2 6 64" xfId="1858"/>
    <cellStyle name="常规 2 6 7" xfId="1859"/>
    <cellStyle name="常规 2 6 8" xfId="1860"/>
    <cellStyle name="常规 2 6 9" xfId="1861"/>
    <cellStyle name="常规 2 7" xfId="1862"/>
    <cellStyle name="常规 2 7 10" xfId="1863"/>
    <cellStyle name="常规 2 7 11" xfId="1864"/>
    <cellStyle name="常规 2 7 12" xfId="1865"/>
    <cellStyle name="常规 2 7 13" xfId="1866"/>
    <cellStyle name="常规 2 7 14" xfId="1867"/>
    <cellStyle name="常规 2 7 15" xfId="1868"/>
    <cellStyle name="常规 2 7 16" xfId="1869"/>
    <cellStyle name="常规 2 7 17" xfId="1870"/>
    <cellStyle name="常规 2 7 18" xfId="1871"/>
    <cellStyle name="常规 2 7 19" xfId="1872"/>
    <cellStyle name="常规 2 7 2" xfId="1873"/>
    <cellStyle name="常规 2 7 2 10" xfId="1874"/>
    <cellStyle name="常规 2 7 2 11" xfId="1875"/>
    <cellStyle name="常规 2 7 2 12" xfId="1876"/>
    <cellStyle name="常规 2 7 2 13" xfId="1877"/>
    <cellStyle name="常规 2 7 2 14" xfId="1878"/>
    <cellStyle name="常规 2 7 2 15" xfId="1879"/>
    <cellStyle name="常规 2 7 2 16" xfId="1880"/>
    <cellStyle name="常规 2 7 2 17" xfId="1881"/>
    <cellStyle name="常规 2 7 2 18" xfId="1882"/>
    <cellStyle name="常规 2 7 2 19" xfId="1883"/>
    <cellStyle name="常规 2 7 2 2" xfId="1884"/>
    <cellStyle name="常规 2 7 2 2 10" xfId="1885"/>
    <cellStyle name="常规 2 7 2 2 11" xfId="1886"/>
    <cellStyle name="常规 2 7 2 2 12" xfId="1887"/>
    <cellStyle name="常规 2 7 2 2 13" xfId="1888"/>
    <cellStyle name="常规 2 7 2 2 14" xfId="1889"/>
    <cellStyle name="常规 2 7 2 2 15" xfId="1890"/>
    <cellStyle name="常规 2 7 2 2 16" xfId="1891"/>
    <cellStyle name="常规 2 7 2 2 2" xfId="1892"/>
    <cellStyle name="常规 2 7 2 2 3" xfId="1893"/>
    <cellStyle name="常规 2 7 2 2 4" xfId="1894"/>
    <cellStyle name="常规 2 7 2 2 5" xfId="1895"/>
    <cellStyle name="常规 2 7 2 2 6" xfId="1896"/>
    <cellStyle name="常规 2 7 2 2 7" xfId="1897"/>
    <cellStyle name="常规 2 7 2 2 8" xfId="1898"/>
    <cellStyle name="常规 2 7 2 2 9" xfId="1899"/>
    <cellStyle name="常规 2 7 2 20" xfId="1900"/>
    <cellStyle name="常规 2 7 2 21" xfId="1901"/>
    <cellStyle name="常规 2 7 2 22" xfId="1902"/>
    <cellStyle name="常规 2 7 2 23" xfId="1903"/>
    <cellStyle name="常规 2 7 2 24" xfId="1904"/>
    <cellStyle name="常规 2 7 2 25" xfId="1905"/>
    <cellStyle name="常规 2 7 2 26" xfId="1906"/>
    <cellStyle name="常规 2 7 2 27" xfId="1907"/>
    <cellStyle name="常规 2 7 2 28" xfId="1908"/>
    <cellStyle name="常规 2 7 2 29" xfId="1909"/>
    <cellStyle name="常规 2 7 2 3" xfId="1910"/>
    <cellStyle name="常规 2 7 2 30" xfId="1911"/>
    <cellStyle name="常规 2 7 2 31" xfId="1912"/>
    <cellStyle name="常规 2 7 2 32" xfId="1913"/>
    <cellStyle name="常规 2 7 2 33" xfId="1914"/>
    <cellStyle name="常规 2 7 2 34" xfId="1915"/>
    <cellStyle name="常规 2 7 2 35" xfId="1916"/>
    <cellStyle name="常规 2 7 2 36" xfId="1917"/>
    <cellStyle name="常规 2 7 2 37" xfId="1918"/>
    <cellStyle name="常规 2 7 2 38" xfId="1919"/>
    <cellStyle name="常规 2 7 2 39" xfId="1920"/>
    <cellStyle name="常规 2 7 2 4" xfId="1921"/>
    <cellStyle name="常规 2 7 2 40" xfId="1922"/>
    <cellStyle name="常规 2 7 2 41" xfId="1923"/>
    <cellStyle name="常规 2 7 2 42" xfId="1924"/>
    <cellStyle name="常规 2 7 2 43" xfId="1925"/>
    <cellStyle name="常规 2 7 2 44" xfId="1926"/>
    <cellStyle name="常规 2 7 2 45" xfId="1927"/>
    <cellStyle name="常规 2 7 2 46" xfId="1928"/>
    <cellStyle name="常规 2 7 2 5" xfId="1929"/>
    <cellStyle name="常规 2 7 2 6" xfId="1930"/>
    <cellStyle name="常规 2 7 2 7" xfId="1931"/>
    <cellStyle name="常规 2 7 2 8" xfId="1932"/>
    <cellStyle name="常规 2 7 2 9" xfId="1933"/>
    <cellStyle name="常规 2 7 20" xfId="1934"/>
    <cellStyle name="常规 2 7 21" xfId="1935"/>
    <cellStyle name="常规 2 7 22" xfId="1936"/>
    <cellStyle name="常规 2 7 23" xfId="1937"/>
    <cellStyle name="常规 2 7 24" xfId="1938"/>
    <cellStyle name="常规 2 7 25" xfId="1939"/>
    <cellStyle name="常规 2 7 26" xfId="1940"/>
    <cellStyle name="常规 2 7 27" xfId="1941"/>
    <cellStyle name="常规 2 7 28" xfId="1942"/>
    <cellStyle name="常规 2 7 29" xfId="1943"/>
    <cellStyle name="常规 2 7 3" xfId="1944"/>
    <cellStyle name="常规 2 7 3 10" xfId="1945"/>
    <cellStyle name="常规 2 7 3 11" xfId="1946"/>
    <cellStyle name="常规 2 7 3 12" xfId="1947"/>
    <cellStyle name="常规 2 7 3 13" xfId="1948"/>
    <cellStyle name="常规 2 7 3 14" xfId="1949"/>
    <cellStyle name="常规 2 7 3 15" xfId="1950"/>
    <cellStyle name="常规 2 7 3 16" xfId="1951"/>
    <cellStyle name="常规 2 7 3 17" xfId="1952"/>
    <cellStyle name="常规 2 7 3 18" xfId="1953"/>
    <cellStyle name="常规 2 7 3 19" xfId="1954"/>
    <cellStyle name="常规 2 7 3 2" xfId="1955"/>
    <cellStyle name="常规 2 7 3 2 10" xfId="1956"/>
    <cellStyle name="常规 2 7 3 2 11" xfId="1957"/>
    <cellStyle name="常规 2 7 3 2 12" xfId="1958"/>
    <cellStyle name="常规 2 7 3 2 13" xfId="1959"/>
    <cellStyle name="常规 2 7 3 2 14" xfId="1960"/>
    <cellStyle name="常规 2 7 3 2 15" xfId="1961"/>
    <cellStyle name="常规 2 7 3 2 16" xfId="1962"/>
    <cellStyle name="常规 2 7 3 2 2" xfId="1963"/>
    <cellStyle name="常规 2 7 3 2 3" xfId="1964"/>
    <cellStyle name="常规 2 7 3 2 4" xfId="1965"/>
    <cellStyle name="常规 2 7 3 2 5" xfId="1966"/>
    <cellStyle name="常规 2 7 3 2 6" xfId="1967"/>
    <cellStyle name="常规 2 7 3 2 7" xfId="1968"/>
    <cellStyle name="常规 2 7 3 2 8" xfId="1969"/>
    <cellStyle name="常规 2 7 3 2 9" xfId="1970"/>
    <cellStyle name="常规 2 7 3 20" xfId="1971"/>
    <cellStyle name="常规 2 7 3 21" xfId="1972"/>
    <cellStyle name="常规 2 7 3 22" xfId="1973"/>
    <cellStyle name="常规 2 7 3 23" xfId="1974"/>
    <cellStyle name="常规 2 7 3 24" xfId="1975"/>
    <cellStyle name="常规 2 7 3 25" xfId="1976"/>
    <cellStyle name="常规 2 7 3 26" xfId="1977"/>
    <cellStyle name="常规 2 7 3 27" xfId="1978"/>
    <cellStyle name="常规 2 7 3 28" xfId="1979"/>
    <cellStyle name="常规 2 7 3 29" xfId="1980"/>
    <cellStyle name="常规 2 7 3 3" xfId="1981"/>
    <cellStyle name="常规 2 7 3 4" xfId="1982"/>
    <cellStyle name="常规 2 7 3 5" xfId="1983"/>
    <cellStyle name="常规 2 7 3 6" xfId="1984"/>
    <cellStyle name="常规 2 7 3 7" xfId="1985"/>
    <cellStyle name="常规 2 7 3 8" xfId="1986"/>
    <cellStyle name="常规 2 7 3 9" xfId="1987"/>
    <cellStyle name="常规 2 7 30" xfId="1988"/>
    <cellStyle name="常规 2 7 31" xfId="1989"/>
    <cellStyle name="常规 2 7 32" xfId="1990"/>
    <cellStyle name="常规 2 7 33" xfId="1991"/>
    <cellStyle name="常规 2 7 34" xfId="1992"/>
    <cellStyle name="常规 2 7 35" xfId="1993"/>
    <cellStyle name="常规 2 7 36" xfId="1994"/>
    <cellStyle name="常规 2 7 37" xfId="1995"/>
    <cellStyle name="常规 2 7 38" xfId="1996"/>
    <cellStyle name="常规 2 7 39" xfId="1997"/>
    <cellStyle name="常规 2 7 4" xfId="1998"/>
    <cellStyle name="常规 2 7 4 10" xfId="1999"/>
    <cellStyle name="常规 2 7 4 11" xfId="2000"/>
    <cellStyle name="常规 2 7 4 12" xfId="2001"/>
    <cellStyle name="常规 2 7 4 13" xfId="2002"/>
    <cellStyle name="常规 2 7 4 14" xfId="2003"/>
    <cellStyle name="常规 2 7 4 15" xfId="2004"/>
    <cellStyle name="常规 2 7 4 16" xfId="2005"/>
    <cellStyle name="常规 2 7 4 17" xfId="2006"/>
    <cellStyle name="常规 2 7 4 18" xfId="2007"/>
    <cellStyle name="常规 2 7 4 19" xfId="2008"/>
    <cellStyle name="常规 2 7 4 2" xfId="2009"/>
    <cellStyle name="常规 2 7 4 20" xfId="2010"/>
    <cellStyle name="常规 2 7 4 21" xfId="2011"/>
    <cellStyle name="常规 2 7 4 22" xfId="2012"/>
    <cellStyle name="常规 2 7 4 23" xfId="2013"/>
    <cellStyle name="常规 2 7 4 24" xfId="2014"/>
    <cellStyle name="常规 2 7 4 25" xfId="2015"/>
    <cellStyle name="常规 2 7 4 26" xfId="2016"/>
    <cellStyle name="常规 2 7 4 27" xfId="2017"/>
    <cellStyle name="常规 2 7 4 28" xfId="2018"/>
    <cellStyle name="常规 2 7 4 3" xfId="2019"/>
    <cellStyle name="常规 2 7 4 4" xfId="2020"/>
    <cellStyle name="常规 2 7 4 5" xfId="2021"/>
    <cellStyle name="常规 2 7 4 6" xfId="2022"/>
    <cellStyle name="常规 2 7 4 7" xfId="2023"/>
    <cellStyle name="常规 2 7 4 8" xfId="2024"/>
    <cellStyle name="常规 2 7 4 9" xfId="2025"/>
    <cellStyle name="常规 2 7 40" xfId="2026"/>
    <cellStyle name="常规 2 7 41" xfId="2027"/>
    <cellStyle name="常规 2 7 42" xfId="2028"/>
    <cellStyle name="常规 2 7 43" xfId="2029"/>
    <cellStyle name="常规 2 7 44" xfId="2030"/>
    <cellStyle name="常规 2 7 45" xfId="2031"/>
    <cellStyle name="常规 2 7 46" xfId="2032"/>
    <cellStyle name="常规 2 7 47" xfId="2033"/>
    <cellStyle name="常规 2 7 48" xfId="2034"/>
    <cellStyle name="常规 2 7 49" xfId="2035"/>
    <cellStyle name="常规 2 7 5" xfId="2036"/>
    <cellStyle name="常规 2 7 5 10" xfId="2037"/>
    <cellStyle name="常规 2 7 5 2" xfId="2038"/>
    <cellStyle name="常规 2 7 5 3" xfId="2039"/>
    <cellStyle name="常规 2 7 5 4" xfId="2040"/>
    <cellStyle name="常规 2 7 5 5" xfId="2041"/>
    <cellStyle name="常规 2 7 5 6" xfId="2042"/>
    <cellStyle name="常规 2 7 5 7" xfId="2043"/>
    <cellStyle name="常规 2 7 5 8" xfId="2044"/>
    <cellStyle name="常规 2 7 5 9" xfId="2045"/>
    <cellStyle name="常规 2 7 50" xfId="2046"/>
    <cellStyle name="常规 2 7 51" xfId="2047"/>
    <cellStyle name="常规 2 7 52" xfId="2048"/>
    <cellStyle name="常规 2 7 53" xfId="2049"/>
    <cellStyle name="常规 2 7 54" xfId="2050"/>
    <cellStyle name="常规 2 7 55" xfId="2051"/>
    <cellStyle name="常规 2 7 56" xfId="2052"/>
    <cellStyle name="常规 2 7 57" xfId="2053"/>
    <cellStyle name="常规 2 7 58" xfId="2054"/>
    <cellStyle name="常规 2 7 59" xfId="2055"/>
    <cellStyle name="常规 2 7 6" xfId="2056"/>
    <cellStyle name="常规 2 7 60" xfId="2057"/>
    <cellStyle name="常规 2 7 61" xfId="2058"/>
    <cellStyle name="常规 2 7 62" xfId="2059"/>
    <cellStyle name="常规 2 7 63" xfId="2060"/>
    <cellStyle name="常规 2 7 64" xfId="2061"/>
    <cellStyle name="常规 2 7 7" xfId="2062"/>
    <cellStyle name="常规 2 7 8" xfId="2063"/>
    <cellStyle name="常规 2 7 9" xfId="2064"/>
    <cellStyle name="常规 2 8" xfId="2065"/>
    <cellStyle name="常规 2 8 10" xfId="2066"/>
    <cellStyle name="常规 2 8 11" xfId="2067"/>
    <cellStyle name="常规 2 8 12" xfId="2068"/>
    <cellStyle name="常规 2 8 13" xfId="2069"/>
    <cellStyle name="常规 2 8 14" xfId="2070"/>
    <cellStyle name="常规 2 8 15" xfId="2071"/>
    <cellStyle name="常规 2 8 16" xfId="2072"/>
    <cellStyle name="常规 2 8 17" xfId="2073"/>
    <cellStyle name="常规 2 8 18" xfId="2074"/>
    <cellStyle name="常规 2 8 19" xfId="2075"/>
    <cellStyle name="常规 2 8 2" xfId="2076"/>
    <cellStyle name="常规 2 8 20" xfId="2077"/>
    <cellStyle name="常规 2 8 21" xfId="2078"/>
    <cellStyle name="常规 2 8 22" xfId="2079"/>
    <cellStyle name="常规 2 8 23" xfId="2080"/>
    <cellStyle name="常规 2 8 24" xfId="2081"/>
    <cellStyle name="常规 2 8 25" xfId="2082"/>
    <cellStyle name="常规 2 8 26" xfId="2083"/>
    <cellStyle name="常规 2 8 27" xfId="2084"/>
    <cellStyle name="常规 2 8 28" xfId="2085"/>
    <cellStyle name="常规 2 8 29" xfId="2086"/>
    <cellStyle name="常规 2 8 3" xfId="2087"/>
    <cellStyle name="常规 2 8 30" xfId="2088"/>
    <cellStyle name="常规 2 8 31" xfId="2089"/>
    <cellStyle name="常规 2 8 32" xfId="2090"/>
    <cellStyle name="常规 2 8 33" xfId="2091"/>
    <cellStyle name="常规 2 8 34" xfId="2092"/>
    <cellStyle name="常规 2 8 35" xfId="2093"/>
    <cellStyle name="常规 2 8 36" xfId="2094"/>
    <cellStyle name="常规 2 8 37" xfId="2095"/>
    <cellStyle name="常规 2 8 38" xfId="2096"/>
    <cellStyle name="常规 2 8 39" xfId="2097"/>
    <cellStyle name="常规 2 8 4" xfId="2098"/>
    <cellStyle name="常规 2 8 5" xfId="2099"/>
    <cellStyle name="常规 2 8 6" xfId="2100"/>
    <cellStyle name="常规 2 8 7" xfId="2101"/>
    <cellStyle name="常规 2 8 8" xfId="2102"/>
    <cellStyle name="常规 2 8 9" xfId="2103"/>
    <cellStyle name="常规 2 9" xfId="2104"/>
    <cellStyle name="常规 2 9 10" xfId="2105"/>
    <cellStyle name="常规 2 9 11" xfId="2106"/>
    <cellStyle name="常规 2 9 12" xfId="2107"/>
    <cellStyle name="常规 2 9 13" xfId="2108"/>
    <cellStyle name="常规 2 9 14" xfId="2109"/>
    <cellStyle name="常规 2 9 15" xfId="2110"/>
    <cellStyle name="常规 2 9 16" xfId="2111"/>
    <cellStyle name="常规 2 9 17" xfId="2112"/>
    <cellStyle name="常规 2 9 18" xfId="2113"/>
    <cellStyle name="常规 2 9 19" xfId="2114"/>
    <cellStyle name="常规 2 9 2" xfId="2115"/>
    <cellStyle name="常规 2 9 20" xfId="2116"/>
    <cellStyle name="常规 2 9 21" xfId="2117"/>
    <cellStyle name="常规 2 9 22" xfId="2118"/>
    <cellStyle name="常规 2 9 23" xfId="2119"/>
    <cellStyle name="常规 2 9 24" xfId="2120"/>
    <cellStyle name="常规 2 9 25" xfId="2121"/>
    <cellStyle name="常规 2 9 26" xfId="2122"/>
    <cellStyle name="常规 2 9 27" xfId="2123"/>
    <cellStyle name="常规 2 9 3" xfId="2124"/>
    <cellStyle name="常规 2 9 4" xfId="2125"/>
    <cellStyle name="常规 2 9 5" xfId="2126"/>
    <cellStyle name="常规 2 9 6" xfId="2127"/>
    <cellStyle name="常规 2 9 7" xfId="2128"/>
    <cellStyle name="常规 2 9 8" xfId="2129"/>
    <cellStyle name="常规 2 9 9" xfId="2130"/>
    <cellStyle name="常规 2_【送印】人大报表111(1)(1)" xfId="2131"/>
    <cellStyle name="常规 2_支出按经济分类" xfId="2132"/>
    <cellStyle name="常规 20" xfId="2133"/>
    <cellStyle name="常规 21" xfId="2134"/>
    <cellStyle name="常规 22" xfId="2135"/>
    <cellStyle name="常规 23" xfId="2136"/>
    <cellStyle name="常规 24" xfId="2137"/>
    <cellStyle name="常规 25" xfId="2138"/>
    <cellStyle name="常规 26" xfId="2139"/>
    <cellStyle name="常规 27" xfId="2140"/>
    <cellStyle name="常规 28" xfId="2141"/>
    <cellStyle name="常规 29" xfId="2142"/>
    <cellStyle name="常规 3" xfId="2143"/>
    <cellStyle name="常规 3 10" xfId="2144"/>
    <cellStyle name="常规 3 11" xfId="2145"/>
    <cellStyle name="常规 3 12" xfId="2146"/>
    <cellStyle name="常规 3 13" xfId="2147"/>
    <cellStyle name="常规 3 14" xfId="2148"/>
    <cellStyle name="常规 3 15" xfId="2149"/>
    <cellStyle name="常规 3 16" xfId="2150"/>
    <cellStyle name="常规 3 17" xfId="2151"/>
    <cellStyle name="常规 3 18" xfId="2152"/>
    <cellStyle name="常规 3 19" xfId="2153"/>
    <cellStyle name="常规 3 2" xfId="2154"/>
    <cellStyle name="常规 3 2 10" xfId="2155"/>
    <cellStyle name="常规 3 2 11" xfId="2156"/>
    <cellStyle name="常规 3 2 12" xfId="2157"/>
    <cellStyle name="常规 3 2 13" xfId="2158"/>
    <cellStyle name="常规 3 2 14" xfId="2159"/>
    <cellStyle name="常规 3 2 15" xfId="2160"/>
    <cellStyle name="常规 3 2 16" xfId="2161"/>
    <cellStyle name="常规 3 2 17" xfId="2162"/>
    <cellStyle name="常规 3 2 18" xfId="2163"/>
    <cellStyle name="常规 3 2 19" xfId="2164"/>
    <cellStyle name="常规 3 2 2" xfId="2165"/>
    <cellStyle name="常规 3 2 2 10" xfId="2166"/>
    <cellStyle name="常规 3 2 2 11" xfId="2167"/>
    <cellStyle name="常规 3 2 2 12" xfId="2168"/>
    <cellStyle name="常规 3 2 2 13" xfId="2169"/>
    <cellStyle name="常规 3 2 2 14" xfId="2170"/>
    <cellStyle name="常规 3 2 2 15" xfId="2171"/>
    <cellStyle name="常规 3 2 2 16" xfId="2172"/>
    <cellStyle name="常规 3 2 2 2" xfId="2173"/>
    <cellStyle name="常规 3 2 2 3" xfId="2174"/>
    <cellStyle name="常规 3 2 2 4" xfId="2175"/>
    <cellStyle name="常规 3 2 2 5" xfId="2176"/>
    <cellStyle name="常规 3 2 2 6" xfId="2177"/>
    <cellStyle name="常规 3 2 2 7" xfId="2178"/>
    <cellStyle name="常规 3 2 2 8" xfId="2179"/>
    <cellStyle name="常规 3 2 2 9" xfId="2180"/>
    <cellStyle name="常规 3 2 20" xfId="2181"/>
    <cellStyle name="常规 3 2 21" xfId="2182"/>
    <cellStyle name="常规 3 2 22" xfId="2183"/>
    <cellStyle name="常规 3 2 23" xfId="2184"/>
    <cellStyle name="常规 3 2 24" xfId="2185"/>
    <cellStyle name="常规 3 2 25" xfId="2186"/>
    <cellStyle name="常规 3 2 26" xfId="2187"/>
    <cellStyle name="常规 3 2 27" xfId="2188"/>
    <cellStyle name="常规 3 2 28" xfId="2189"/>
    <cellStyle name="常规 3 2 29" xfId="2190"/>
    <cellStyle name="常规 3 2 3" xfId="2191"/>
    <cellStyle name="常规 3 2 30" xfId="2192"/>
    <cellStyle name="常规 3 2 31" xfId="2193"/>
    <cellStyle name="常规 3 2 32" xfId="2194"/>
    <cellStyle name="常规 3 2 33" xfId="2195"/>
    <cellStyle name="常规 3 2 34" xfId="2196"/>
    <cellStyle name="常规 3 2 35" xfId="2197"/>
    <cellStyle name="常规 3 2 36" xfId="2198"/>
    <cellStyle name="常规 3 2 37" xfId="2199"/>
    <cellStyle name="常规 3 2 38" xfId="2200"/>
    <cellStyle name="常规 3 2 39" xfId="2201"/>
    <cellStyle name="常规 3 2 4" xfId="2202"/>
    <cellStyle name="常规 3 2 40" xfId="2203"/>
    <cellStyle name="常规 3 2 41" xfId="2204"/>
    <cellStyle name="常规 3 2 42" xfId="2205"/>
    <cellStyle name="常规 3 2 43" xfId="2206"/>
    <cellStyle name="常规 3 2 44" xfId="2207"/>
    <cellStyle name="常规 3 2 45" xfId="2208"/>
    <cellStyle name="常规 3 2 46" xfId="2209"/>
    <cellStyle name="常规 3 2 5" xfId="2210"/>
    <cellStyle name="常规 3 2 6" xfId="2211"/>
    <cellStyle name="常规 3 2 7" xfId="2212"/>
    <cellStyle name="常规 3 2 8" xfId="2213"/>
    <cellStyle name="常规 3 2 9" xfId="2214"/>
    <cellStyle name="常规 3 2_【送印】人大报表111(1)(1)" xfId="2215"/>
    <cellStyle name="常规 3 20" xfId="2216"/>
    <cellStyle name="常规 3 21" xfId="2217"/>
    <cellStyle name="常规 3 22" xfId="2218"/>
    <cellStyle name="常规 3 23" xfId="2219"/>
    <cellStyle name="常规 3 24" xfId="2220"/>
    <cellStyle name="常规 3 25" xfId="2221"/>
    <cellStyle name="常规 3 26" xfId="2222"/>
    <cellStyle name="常规 3 27" xfId="2223"/>
    <cellStyle name="常规 3 28" xfId="2224"/>
    <cellStyle name="常规 3 29" xfId="2225"/>
    <cellStyle name="常规 3 3" xfId="2226"/>
    <cellStyle name="常规 3 3 10" xfId="2227"/>
    <cellStyle name="常规 3 3 11" xfId="2228"/>
    <cellStyle name="常规 3 3 12" xfId="2229"/>
    <cellStyle name="常规 3 3 13" xfId="2230"/>
    <cellStyle name="常规 3 3 14" xfId="2231"/>
    <cellStyle name="常规 3 3 15" xfId="2232"/>
    <cellStyle name="常规 3 3 16" xfId="2233"/>
    <cellStyle name="常规 3 3 17" xfId="2234"/>
    <cellStyle name="常规 3 3 18" xfId="2235"/>
    <cellStyle name="常规 3 3 19" xfId="2236"/>
    <cellStyle name="常规 3 3 2" xfId="2237"/>
    <cellStyle name="常规 3 3 2 10" xfId="2238"/>
    <cellStyle name="常规 3 3 2 11" xfId="2239"/>
    <cellStyle name="常规 3 3 2 12" xfId="2240"/>
    <cellStyle name="常规 3 3 2 13" xfId="2241"/>
    <cellStyle name="常规 3 3 2 14" xfId="2242"/>
    <cellStyle name="常规 3 3 2 15" xfId="2243"/>
    <cellStyle name="常规 3 3 2 16" xfId="2244"/>
    <cellStyle name="常规 3 3 2 2" xfId="2245"/>
    <cellStyle name="常规 3 3 2 3" xfId="2246"/>
    <cellStyle name="常规 3 3 2 4" xfId="2247"/>
    <cellStyle name="常规 3 3 2 5" xfId="2248"/>
    <cellStyle name="常规 3 3 2 6" xfId="2249"/>
    <cellStyle name="常规 3 3 2 7" xfId="2250"/>
    <cellStyle name="常规 3 3 2 8" xfId="2251"/>
    <cellStyle name="常规 3 3 2 9" xfId="2252"/>
    <cellStyle name="常规 3 3 20" xfId="2253"/>
    <cellStyle name="常规 3 3 21" xfId="2254"/>
    <cellStyle name="常规 3 3 22" xfId="2255"/>
    <cellStyle name="常规 3 3 23" xfId="2256"/>
    <cellStyle name="常规 3 3 24" xfId="2257"/>
    <cellStyle name="常规 3 3 25" xfId="2258"/>
    <cellStyle name="常规 3 3 26" xfId="2259"/>
    <cellStyle name="常规 3 3 27" xfId="2260"/>
    <cellStyle name="常规 3 3 28" xfId="2261"/>
    <cellStyle name="常规 3 3 29" xfId="2262"/>
    <cellStyle name="常规 3 3 3" xfId="2263"/>
    <cellStyle name="常规 3 3 4" xfId="2264"/>
    <cellStyle name="常规 3 3 5" xfId="2265"/>
    <cellStyle name="常规 3 3 6" xfId="2266"/>
    <cellStyle name="常规 3 3 7" xfId="2267"/>
    <cellStyle name="常规 3 3 8" xfId="2268"/>
    <cellStyle name="常规 3 3 9" xfId="2269"/>
    <cellStyle name="常规 3 3_【送印】人大报表111(1)(1)" xfId="2270"/>
    <cellStyle name="常规 3 30" xfId="2271"/>
    <cellStyle name="常规 3 31" xfId="2272"/>
    <cellStyle name="常规 3 32" xfId="2273"/>
    <cellStyle name="常规 3 33" xfId="2274"/>
    <cellStyle name="常规 3 34" xfId="2275"/>
    <cellStyle name="常规 3 35" xfId="2276"/>
    <cellStyle name="常规 3 36" xfId="2277"/>
    <cellStyle name="常规 3 37" xfId="2278"/>
    <cellStyle name="常规 3 38" xfId="2279"/>
    <cellStyle name="常规 3 39" xfId="2280"/>
    <cellStyle name="常规 3 4" xfId="2281"/>
    <cellStyle name="常规 3 4 10" xfId="2282"/>
    <cellStyle name="常规 3 4 11" xfId="2283"/>
    <cellStyle name="常规 3 4 12" xfId="2284"/>
    <cellStyle name="常规 3 4 13" xfId="2285"/>
    <cellStyle name="常规 3 4 14" xfId="2286"/>
    <cellStyle name="常规 3 4 15" xfId="2287"/>
    <cellStyle name="常规 3 4 16" xfId="2288"/>
    <cellStyle name="常规 3 4 17" xfId="2289"/>
    <cellStyle name="常规 3 4 18" xfId="2290"/>
    <cellStyle name="常规 3 4 19" xfId="2291"/>
    <cellStyle name="常规 3 4 2" xfId="2292"/>
    <cellStyle name="常规 3 4 20" xfId="2293"/>
    <cellStyle name="常规 3 4 21" xfId="2294"/>
    <cellStyle name="常规 3 4 22" xfId="2295"/>
    <cellStyle name="常规 3 4 23" xfId="2296"/>
    <cellStyle name="常规 3 4 24" xfId="2297"/>
    <cellStyle name="常规 3 4 25" xfId="2298"/>
    <cellStyle name="常规 3 4 26" xfId="2299"/>
    <cellStyle name="常规 3 4 27" xfId="2300"/>
    <cellStyle name="常规 3 4 28" xfId="2301"/>
    <cellStyle name="常规 3 4 3" xfId="2302"/>
    <cellStyle name="常规 3 4 4" xfId="2303"/>
    <cellStyle name="常规 3 4 5" xfId="2304"/>
    <cellStyle name="常规 3 4 6" xfId="2305"/>
    <cellStyle name="常规 3 4 7" xfId="2306"/>
    <cellStyle name="常规 3 4 8" xfId="2307"/>
    <cellStyle name="常规 3 4 9" xfId="2308"/>
    <cellStyle name="常规 3 40" xfId="2309"/>
    <cellStyle name="常规 3 41" xfId="2310"/>
    <cellStyle name="常规 3 42" xfId="2311"/>
    <cellStyle name="常规 3 43" xfId="2312"/>
    <cellStyle name="常规 3 44" xfId="2313"/>
    <cellStyle name="常规 3 45" xfId="2314"/>
    <cellStyle name="常规 3 46" xfId="2315"/>
    <cellStyle name="常规 3 47" xfId="2316"/>
    <cellStyle name="常规 3 48" xfId="2317"/>
    <cellStyle name="常规 3 49" xfId="2318"/>
    <cellStyle name="常规 3 5" xfId="2319"/>
    <cellStyle name="常规 3 5 10" xfId="2320"/>
    <cellStyle name="常规 3 5 11" xfId="2321"/>
    <cellStyle name="常规 3 5 12" xfId="2322"/>
    <cellStyle name="常规 3 5 13" xfId="2323"/>
    <cellStyle name="常规 3 5 2" xfId="2324"/>
    <cellStyle name="常规 3 5 3" xfId="2325"/>
    <cellStyle name="常规 3 5 4" xfId="2326"/>
    <cellStyle name="常规 3 5 5" xfId="2327"/>
    <cellStyle name="常规 3 5 6" xfId="2328"/>
    <cellStyle name="常规 3 5 7" xfId="2329"/>
    <cellStyle name="常规 3 5 8" xfId="2330"/>
    <cellStyle name="常规 3 5 9" xfId="2331"/>
    <cellStyle name="常规 3 50" xfId="2332"/>
    <cellStyle name="常规 3 51" xfId="2333"/>
    <cellStyle name="常规 3 52" xfId="2334"/>
    <cellStyle name="常规 3 53" xfId="2335"/>
    <cellStyle name="常规 3 54" xfId="2336"/>
    <cellStyle name="常规 3 55" xfId="2337"/>
    <cellStyle name="常规 3 56" xfId="2338"/>
    <cellStyle name="常规 3 57" xfId="2339"/>
    <cellStyle name="常规 3 58" xfId="2340"/>
    <cellStyle name="常规 3 59" xfId="2341"/>
    <cellStyle name="常规 3 6" xfId="2342"/>
    <cellStyle name="常规 3 60" xfId="2343"/>
    <cellStyle name="常规 3 61" xfId="2344"/>
    <cellStyle name="常规 3 62" xfId="2345"/>
    <cellStyle name="常规 3 63" xfId="2346"/>
    <cellStyle name="常规 3 64" xfId="2347"/>
    <cellStyle name="常规 3 65" xfId="2348"/>
    <cellStyle name="常规 3 66" xfId="2349"/>
    <cellStyle name="常规 3 67" xfId="2350"/>
    <cellStyle name="常规 3 68" xfId="2351"/>
    <cellStyle name="常规 3 69" xfId="2352"/>
    <cellStyle name="常规 3 7" xfId="2353"/>
    <cellStyle name="常规 3 70" xfId="2354"/>
    <cellStyle name="常规 3 71" xfId="2355"/>
    <cellStyle name="常规 3 72" xfId="2356"/>
    <cellStyle name="常规 3 73" xfId="2357"/>
    <cellStyle name="常规 3 74" xfId="2358"/>
    <cellStyle name="常规 3 75" xfId="2359"/>
    <cellStyle name="常规 3 76" xfId="2360"/>
    <cellStyle name="常规 3 77" xfId="2361"/>
    <cellStyle name="常规 3 78" xfId="2362"/>
    <cellStyle name="常规 3 79" xfId="2363"/>
    <cellStyle name="常规 3 8" xfId="2364"/>
    <cellStyle name="常规 3 80" xfId="2365"/>
    <cellStyle name="常规 3 81" xfId="2366"/>
    <cellStyle name="常规 3 82" xfId="2367"/>
    <cellStyle name="常规 3 83" xfId="2368"/>
    <cellStyle name="常规 3 84" xfId="2369"/>
    <cellStyle name="常规 3 85" xfId="2370"/>
    <cellStyle name="常规 3 86" xfId="2371"/>
    <cellStyle name="常规 3 87" xfId="2372"/>
    <cellStyle name="常规 3 88" xfId="2373"/>
    <cellStyle name="常规 3 89" xfId="2374"/>
    <cellStyle name="常规 3 9" xfId="2375"/>
    <cellStyle name="常规 3 90" xfId="2376"/>
    <cellStyle name="常规 3 91" xfId="2377"/>
    <cellStyle name="常规 3 92" xfId="2378"/>
    <cellStyle name="常规 3 93" xfId="2379"/>
    <cellStyle name="常规 3 94" xfId="2380"/>
    <cellStyle name="常规 3 95" xfId="2381"/>
    <cellStyle name="常规 3_【送印】人大报表111(1)(1)" xfId="2382"/>
    <cellStyle name="常规 30" xfId="2383"/>
    <cellStyle name="常规 31" xfId="2384"/>
    <cellStyle name="常规 32" xfId="2385"/>
    <cellStyle name="常规 33" xfId="2386"/>
    <cellStyle name="常规 34" xfId="2387"/>
    <cellStyle name="常规 35" xfId="2388"/>
    <cellStyle name="常规 36" xfId="2389"/>
    <cellStyle name="常规 37" xfId="2390"/>
    <cellStyle name="常规 38" xfId="2391"/>
    <cellStyle name="常规 39" xfId="2392"/>
    <cellStyle name="常规 4" xfId="2393"/>
    <cellStyle name="常规 4 10" xfId="2394"/>
    <cellStyle name="常规 4 11" xfId="2395"/>
    <cellStyle name="常规 4 12" xfId="2396"/>
    <cellStyle name="常规 4 13" xfId="2397"/>
    <cellStyle name="常规 4 14" xfId="2398"/>
    <cellStyle name="常规 4 15" xfId="2399"/>
    <cellStyle name="常规 4 16" xfId="2400"/>
    <cellStyle name="常规 4 17" xfId="2401"/>
    <cellStyle name="常规 4 18" xfId="2402"/>
    <cellStyle name="常规 4 19" xfId="2403"/>
    <cellStyle name="常规 4 2" xfId="2404"/>
    <cellStyle name="常规 4 2 10" xfId="2405"/>
    <cellStyle name="常规 4 2 11" xfId="2406"/>
    <cellStyle name="常规 4 2 12" xfId="2407"/>
    <cellStyle name="常规 4 2 13" xfId="2408"/>
    <cellStyle name="常规 4 2 14" xfId="2409"/>
    <cellStyle name="常规 4 2 15" xfId="2410"/>
    <cellStyle name="常规 4 2 16" xfId="2411"/>
    <cellStyle name="常规 4 2 17" xfId="2412"/>
    <cellStyle name="常规 4 2 18" xfId="2413"/>
    <cellStyle name="常规 4 2 19" xfId="2414"/>
    <cellStyle name="常规 4 2 2" xfId="2415"/>
    <cellStyle name="常规 4 2 2 10" xfId="2416"/>
    <cellStyle name="常规 4 2 2 11" xfId="2417"/>
    <cellStyle name="常规 4 2 2 12" xfId="2418"/>
    <cellStyle name="常规 4 2 2 13" xfId="2419"/>
    <cellStyle name="常规 4 2 2 14" xfId="2420"/>
    <cellStyle name="常规 4 2 2 15" xfId="2421"/>
    <cellStyle name="常规 4 2 2 16" xfId="2422"/>
    <cellStyle name="常规 4 2 2 2" xfId="2423"/>
    <cellStyle name="常规 4 2 2 3" xfId="2424"/>
    <cellStyle name="常规 4 2 2 4" xfId="2425"/>
    <cellStyle name="常规 4 2 2 5" xfId="2426"/>
    <cellStyle name="常规 4 2 2 6" xfId="2427"/>
    <cellStyle name="常规 4 2 2 7" xfId="2428"/>
    <cellStyle name="常规 4 2 2 8" xfId="2429"/>
    <cellStyle name="常规 4 2 2 9" xfId="2430"/>
    <cellStyle name="常规 4 2 20" xfId="2431"/>
    <cellStyle name="常规 4 2 21" xfId="2432"/>
    <cellStyle name="常规 4 2 22" xfId="2433"/>
    <cellStyle name="常规 4 2 23" xfId="2434"/>
    <cellStyle name="常规 4 2 24" xfId="2435"/>
    <cellStyle name="常规 4 2 25" xfId="2436"/>
    <cellStyle name="常规 4 2 26" xfId="2437"/>
    <cellStyle name="常规 4 2 27" xfId="2438"/>
    <cellStyle name="常规 4 2 28" xfId="2439"/>
    <cellStyle name="常规 4 2 29" xfId="2440"/>
    <cellStyle name="常规 4 2 3" xfId="2441"/>
    <cellStyle name="常规 4 2 30" xfId="2442"/>
    <cellStyle name="常规 4 2 31" xfId="2443"/>
    <cellStyle name="常规 4 2 32" xfId="2444"/>
    <cellStyle name="常规 4 2 33" xfId="2445"/>
    <cellStyle name="常规 4 2 34" xfId="2446"/>
    <cellStyle name="常规 4 2 35" xfId="2447"/>
    <cellStyle name="常规 4 2 36" xfId="2448"/>
    <cellStyle name="常规 4 2 37" xfId="2449"/>
    <cellStyle name="常规 4 2 38" xfId="2450"/>
    <cellStyle name="常规 4 2 39" xfId="2451"/>
    <cellStyle name="常规 4 2 4" xfId="2452"/>
    <cellStyle name="常规 4 2 40" xfId="2453"/>
    <cellStyle name="常规 4 2 41" xfId="2454"/>
    <cellStyle name="常规 4 2 42" xfId="2455"/>
    <cellStyle name="常规 4 2 43" xfId="2456"/>
    <cellStyle name="常规 4 2 44" xfId="2457"/>
    <cellStyle name="常规 4 2 45" xfId="2458"/>
    <cellStyle name="常规 4 2 46" xfId="2459"/>
    <cellStyle name="常规 4 2 5" xfId="2460"/>
    <cellStyle name="常规 4 2 6" xfId="2461"/>
    <cellStyle name="常规 4 2 7" xfId="2462"/>
    <cellStyle name="常规 4 2 8" xfId="2463"/>
    <cellStyle name="常规 4 2 9" xfId="2464"/>
    <cellStyle name="常规 4 2_【送印】人大报表111(1)(1)" xfId="2465"/>
    <cellStyle name="常规 4 20" xfId="2466"/>
    <cellStyle name="常规 4 21" xfId="2467"/>
    <cellStyle name="常规 4 22" xfId="2468"/>
    <cellStyle name="常规 4 23" xfId="2469"/>
    <cellStyle name="常规 4 24" xfId="2470"/>
    <cellStyle name="常规 4 25" xfId="2471"/>
    <cellStyle name="常规 4 26" xfId="2472"/>
    <cellStyle name="常规 4 27" xfId="2473"/>
    <cellStyle name="常规 4 28" xfId="2474"/>
    <cellStyle name="常规 4 29" xfId="2475"/>
    <cellStyle name="常规 4 3" xfId="2476"/>
    <cellStyle name="常规 4 3 10" xfId="2477"/>
    <cellStyle name="常规 4 3 11" xfId="2478"/>
    <cellStyle name="常规 4 3 12" xfId="2479"/>
    <cellStyle name="常规 4 3 13" xfId="2480"/>
    <cellStyle name="常规 4 3 14" xfId="2481"/>
    <cellStyle name="常规 4 3 15" xfId="2482"/>
    <cellStyle name="常规 4 3 16" xfId="2483"/>
    <cellStyle name="常规 4 3 17" xfId="2484"/>
    <cellStyle name="常规 4 3 18" xfId="2485"/>
    <cellStyle name="常规 4 3 19" xfId="2486"/>
    <cellStyle name="常规 4 3 2" xfId="2487"/>
    <cellStyle name="常规 4 3 2 10" xfId="2488"/>
    <cellStyle name="常规 4 3 2 11" xfId="2489"/>
    <cellStyle name="常规 4 3 2 12" xfId="2490"/>
    <cellStyle name="常规 4 3 2 13" xfId="2491"/>
    <cellStyle name="常规 4 3 2 14" xfId="2492"/>
    <cellStyle name="常规 4 3 2 15" xfId="2493"/>
    <cellStyle name="常规 4 3 2 16" xfId="2494"/>
    <cellStyle name="常规 4 3 2 2" xfId="2495"/>
    <cellStyle name="常规 4 3 2 3" xfId="2496"/>
    <cellStyle name="常规 4 3 2 4" xfId="2497"/>
    <cellStyle name="常规 4 3 2 5" xfId="2498"/>
    <cellStyle name="常规 4 3 2 6" xfId="2499"/>
    <cellStyle name="常规 4 3 2 7" xfId="2500"/>
    <cellStyle name="常规 4 3 2 8" xfId="2501"/>
    <cellStyle name="常规 4 3 2 9" xfId="2502"/>
    <cellStyle name="常规 4 3 20" xfId="2503"/>
    <cellStyle name="常规 4 3 21" xfId="2504"/>
    <cellStyle name="常规 4 3 22" xfId="2505"/>
    <cellStyle name="常规 4 3 23" xfId="2506"/>
    <cellStyle name="常规 4 3 24" xfId="2507"/>
    <cellStyle name="常规 4 3 25" xfId="2508"/>
    <cellStyle name="常规 4 3 26" xfId="2509"/>
    <cellStyle name="常规 4 3 27" xfId="2510"/>
    <cellStyle name="常规 4 3 28" xfId="2511"/>
    <cellStyle name="常规 4 3 29" xfId="2512"/>
    <cellStyle name="常规 4 3 3" xfId="2513"/>
    <cellStyle name="常规 4 3 4" xfId="2514"/>
    <cellStyle name="常规 4 3 5" xfId="2515"/>
    <cellStyle name="常规 4 3 6" xfId="2516"/>
    <cellStyle name="常规 4 3 7" xfId="2517"/>
    <cellStyle name="常规 4 3 8" xfId="2518"/>
    <cellStyle name="常规 4 3 9" xfId="2519"/>
    <cellStyle name="常规 4 3_【送印】人大报表111(1)(1)" xfId="2520"/>
    <cellStyle name="常规 4 30" xfId="2521"/>
    <cellStyle name="常规 4 31" xfId="2522"/>
    <cellStyle name="常规 4 32" xfId="2523"/>
    <cellStyle name="常规 4 33" xfId="2524"/>
    <cellStyle name="常规 4 34" xfId="2525"/>
    <cellStyle name="常规 4 35" xfId="2526"/>
    <cellStyle name="常规 4 36" xfId="2527"/>
    <cellStyle name="常规 4 37" xfId="2528"/>
    <cellStyle name="常规 4 38" xfId="2529"/>
    <cellStyle name="常规 4 39" xfId="2530"/>
    <cellStyle name="常规 4 4" xfId="2531"/>
    <cellStyle name="常规 4 4 10" xfId="2532"/>
    <cellStyle name="常规 4 4 11" xfId="2533"/>
    <cellStyle name="常规 4 4 12" xfId="2534"/>
    <cellStyle name="常规 4 4 13" xfId="2535"/>
    <cellStyle name="常规 4 4 14" xfId="2536"/>
    <cellStyle name="常规 4 4 15" xfId="2537"/>
    <cellStyle name="常规 4 4 16" xfId="2538"/>
    <cellStyle name="常规 4 4 17" xfId="2539"/>
    <cellStyle name="常规 4 4 18" xfId="2540"/>
    <cellStyle name="常规 4 4 19" xfId="2541"/>
    <cellStyle name="常规 4 4 2" xfId="2542"/>
    <cellStyle name="常规 4 4 20" xfId="2543"/>
    <cellStyle name="常规 4 4 21" xfId="2544"/>
    <cellStyle name="常规 4 4 22" xfId="2545"/>
    <cellStyle name="常规 4 4 23" xfId="2546"/>
    <cellStyle name="常规 4 4 24" xfId="2547"/>
    <cellStyle name="常规 4 4 25" xfId="2548"/>
    <cellStyle name="常规 4 4 26" xfId="2549"/>
    <cellStyle name="常规 4 4 27" xfId="2550"/>
    <cellStyle name="常规 4 4 28" xfId="2551"/>
    <cellStyle name="常规 4 4 3" xfId="2552"/>
    <cellStyle name="常规 4 4 4" xfId="2553"/>
    <cellStyle name="常规 4 4 5" xfId="2554"/>
    <cellStyle name="常规 4 4 6" xfId="2555"/>
    <cellStyle name="常规 4 4 7" xfId="2556"/>
    <cellStyle name="常规 4 4 8" xfId="2557"/>
    <cellStyle name="常规 4 4 9" xfId="2558"/>
    <cellStyle name="常规 4 4_【送印】人大报表111(1)(1)" xfId="2559"/>
    <cellStyle name="常规 4 40" xfId="2560"/>
    <cellStyle name="常规 4 41" xfId="2561"/>
    <cellStyle name="常规 4 42" xfId="2562"/>
    <cellStyle name="常规 4 43" xfId="2563"/>
    <cellStyle name="常规 4 44" xfId="2564"/>
    <cellStyle name="常规 4 45" xfId="2565"/>
    <cellStyle name="常规 4 46" xfId="2566"/>
    <cellStyle name="常规 4 47" xfId="2567"/>
    <cellStyle name="常规 4 48" xfId="2568"/>
    <cellStyle name="常规 4 49" xfId="2569"/>
    <cellStyle name="常规 4 5" xfId="2570"/>
    <cellStyle name="常规 4 5 10" xfId="2571"/>
    <cellStyle name="常规 4 5 2" xfId="2572"/>
    <cellStyle name="常规 4 5 3" xfId="2573"/>
    <cellStyle name="常规 4 5 4" xfId="2574"/>
    <cellStyle name="常规 4 5 5" xfId="2575"/>
    <cellStyle name="常规 4 5 6" xfId="2576"/>
    <cellStyle name="常规 4 5 7" xfId="2577"/>
    <cellStyle name="常规 4 5 8" xfId="2578"/>
    <cellStyle name="常规 4 5 9" xfId="2579"/>
    <cellStyle name="常规 4 50" xfId="2580"/>
    <cellStyle name="常规 4 51" xfId="2581"/>
    <cellStyle name="常规 4 52" xfId="2582"/>
    <cellStyle name="常规 4 53" xfId="2583"/>
    <cellStyle name="常规 4 54" xfId="2584"/>
    <cellStyle name="常规 4 55" xfId="2585"/>
    <cellStyle name="常规 4 56" xfId="2586"/>
    <cellStyle name="常规 4 57" xfId="2587"/>
    <cellStyle name="常规 4 58" xfId="2588"/>
    <cellStyle name="常规 4 59" xfId="2589"/>
    <cellStyle name="常规 4 6" xfId="2590"/>
    <cellStyle name="常规 4 60" xfId="2591"/>
    <cellStyle name="常规 4 61" xfId="2592"/>
    <cellStyle name="常规 4 62" xfId="2593"/>
    <cellStyle name="常规 4 63" xfId="2594"/>
    <cellStyle name="常规 4 64" xfId="2595"/>
    <cellStyle name="常规 4 7" xfId="2596"/>
    <cellStyle name="常规 4 8" xfId="2597"/>
    <cellStyle name="常规 4 9" xfId="2598"/>
    <cellStyle name="常规 4_【送印】人大报表111(1)(1)" xfId="2599"/>
    <cellStyle name="常规 40" xfId="2600"/>
    <cellStyle name="常规 41" xfId="2601"/>
    <cellStyle name="常规 42" xfId="2602"/>
    <cellStyle name="常规 43" xfId="2603"/>
    <cellStyle name="常规 44" xfId="2604"/>
    <cellStyle name="常规 45" xfId="2605"/>
    <cellStyle name="常规 46" xfId="2606"/>
    <cellStyle name="常规 47" xfId="2607"/>
    <cellStyle name="常规 48" xfId="2608"/>
    <cellStyle name="常规 49" xfId="2609"/>
    <cellStyle name="常规 5" xfId="2610"/>
    <cellStyle name="常规 5 10" xfId="2611"/>
    <cellStyle name="常规 5 11" xfId="2612"/>
    <cellStyle name="常规 5 12" xfId="2613"/>
    <cellStyle name="常规 5 13" xfId="2614"/>
    <cellStyle name="常规 5 14" xfId="2615"/>
    <cellStyle name="常规 5 15" xfId="2616"/>
    <cellStyle name="常规 5 16" xfId="2617"/>
    <cellStyle name="常规 5 17" xfId="2618"/>
    <cellStyle name="常规 5 18" xfId="2619"/>
    <cellStyle name="常规 5 19" xfId="2620"/>
    <cellStyle name="常规 5 2" xfId="2621"/>
    <cellStyle name="常规 5 2 10" xfId="2622"/>
    <cellStyle name="常规 5 2 11" xfId="2623"/>
    <cellStyle name="常规 5 2 12" xfId="2624"/>
    <cellStyle name="常规 5 2 13" xfId="2625"/>
    <cellStyle name="常规 5 2 14" xfId="2626"/>
    <cellStyle name="常规 5 2 15" xfId="2627"/>
    <cellStyle name="常规 5 2 16" xfId="2628"/>
    <cellStyle name="常规 5 2 17" xfId="2629"/>
    <cellStyle name="常规 5 2 2" xfId="2630"/>
    <cellStyle name="常规 5 2 2 10" xfId="2631"/>
    <cellStyle name="常规 5 2 2 11" xfId="2632"/>
    <cellStyle name="常规 5 2 2 12" xfId="2633"/>
    <cellStyle name="常规 5 2 2 13" xfId="2634"/>
    <cellStyle name="常规 5 2 2 14" xfId="2635"/>
    <cellStyle name="常规 5 2 2 15" xfId="2636"/>
    <cellStyle name="常规 5 2 2 16" xfId="2637"/>
    <cellStyle name="常规 5 2 2 2" xfId="2638"/>
    <cellStyle name="常规 5 2 2 3" xfId="2639"/>
    <cellStyle name="常规 5 2 2 4" xfId="2640"/>
    <cellStyle name="常规 5 2 2 5" xfId="2641"/>
    <cellStyle name="常规 5 2 2 6" xfId="2642"/>
    <cellStyle name="常规 5 2 2 7" xfId="2643"/>
    <cellStyle name="常规 5 2 2 8" xfId="2644"/>
    <cellStyle name="常规 5 2 2 9" xfId="2645"/>
    <cellStyle name="常规 5 2 3" xfId="2646"/>
    <cellStyle name="常规 5 2 4" xfId="2647"/>
    <cellStyle name="常规 5 2 5" xfId="2648"/>
    <cellStyle name="常规 5 2 6" xfId="2649"/>
    <cellStyle name="常规 5 2 7" xfId="2650"/>
    <cellStyle name="常规 5 2 8" xfId="2651"/>
    <cellStyle name="常规 5 2 9" xfId="2652"/>
    <cellStyle name="常规 5 2_【送印】人大报表111(1)(1)" xfId="2653"/>
    <cellStyle name="常规 5 3" xfId="2654"/>
    <cellStyle name="常规 5 4" xfId="2655"/>
    <cellStyle name="常规 5 5" xfId="2656"/>
    <cellStyle name="常规 5 6" xfId="2657"/>
    <cellStyle name="常规 5 7" xfId="2658"/>
    <cellStyle name="常规 5 8" xfId="2659"/>
    <cellStyle name="常规 5 9" xfId="2660"/>
    <cellStyle name="常规 5_【送印】人大报表111(1)(1)" xfId="2661"/>
    <cellStyle name="常规 50" xfId="2662"/>
    <cellStyle name="常规 51" xfId="2663"/>
    <cellStyle name="常规 52" xfId="2664"/>
    <cellStyle name="常规 53" xfId="2665"/>
    <cellStyle name="常规 54" xfId="2666"/>
    <cellStyle name="常规 55" xfId="2667"/>
    <cellStyle name="常规 56" xfId="2668"/>
    <cellStyle name="常规 57" xfId="2669"/>
    <cellStyle name="常规 58" xfId="2670"/>
    <cellStyle name="常规 59" xfId="2671"/>
    <cellStyle name="常规 6" xfId="2672"/>
    <cellStyle name="常规 6 2" xfId="2673"/>
    <cellStyle name="常规 6 3" xfId="2674"/>
    <cellStyle name="常规 6_【送印】人大报表111(1)(1)" xfId="2675"/>
    <cellStyle name="常规 60" xfId="2676"/>
    <cellStyle name="常规 61" xfId="2677"/>
    <cellStyle name="常规 62" xfId="2678"/>
    <cellStyle name="常规 63" xfId="2679"/>
    <cellStyle name="常规 64" xfId="2680"/>
    <cellStyle name="常规 65" xfId="2681"/>
    <cellStyle name="常规 66" xfId="2682"/>
    <cellStyle name="常规 67" xfId="2683"/>
    <cellStyle name="常规 68" xfId="2684"/>
    <cellStyle name="常规 69" xfId="2685"/>
    <cellStyle name="常规 7" xfId="2686"/>
    <cellStyle name="常规 7 2" xfId="2687"/>
    <cellStyle name="常规 7_【送印】人大报表111(1)(1)" xfId="2688"/>
    <cellStyle name="常规 70" xfId="2689"/>
    <cellStyle name="常规 71" xfId="2690"/>
    <cellStyle name="常规 72" xfId="2691"/>
    <cellStyle name="常规 73" xfId="2692"/>
    <cellStyle name="常规 74" xfId="2693"/>
    <cellStyle name="常规 75" xfId="2694"/>
    <cellStyle name="常规 76" xfId="2695"/>
    <cellStyle name="常规 77" xfId="2696"/>
    <cellStyle name="常规 78" xfId="2697"/>
    <cellStyle name="常规 79" xfId="2698"/>
    <cellStyle name="常规 8" xfId="2699"/>
    <cellStyle name="常规 8 2" xfId="2700"/>
    <cellStyle name="常规 8_【送印】人大报表111(1)(1)" xfId="2701"/>
    <cellStyle name="常规 80" xfId="2702"/>
    <cellStyle name="常规 81" xfId="2703"/>
    <cellStyle name="常规 82" xfId="2704"/>
    <cellStyle name="常规 83" xfId="2705"/>
    <cellStyle name="常规 84" xfId="2706"/>
    <cellStyle name="常规 85" xfId="2707"/>
    <cellStyle name="常规 86" xfId="2708"/>
    <cellStyle name="常规 87" xfId="2709"/>
    <cellStyle name="常规 88" xfId="2710"/>
    <cellStyle name="常规 89" xfId="2711"/>
    <cellStyle name="常规 9" xfId="2712"/>
    <cellStyle name="常规 9 2" xfId="2713"/>
    <cellStyle name="常规 9 2 2" xfId="2714"/>
    <cellStyle name="常规 9 2_2016年人代会预算体系总表" xfId="2715"/>
    <cellStyle name="常规 9_【送印】人大报表111(1)(1)" xfId="2716"/>
    <cellStyle name="常规 90" xfId="2717"/>
    <cellStyle name="常规 91" xfId="2718"/>
    <cellStyle name="常规 92" xfId="2719"/>
    <cellStyle name="常规 93" xfId="2720"/>
    <cellStyle name="常规 94" xfId="2721"/>
    <cellStyle name="常规 95" xfId="2722"/>
    <cellStyle name="常规 96" xfId="2723"/>
    <cellStyle name="常规 97" xfId="2724"/>
    <cellStyle name="常规 98" xfId="2725"/>
    <cellStyle name="常规 99" xfId="2726"/>
    <cellStyle name="常规_11月小本" xfId="2727"/>
    <cellStyle name="常规_11月小本 2" xfId="2728"/>
    <cellStyle name="常规_11月小本 2 2" xfId="2729"/>
    <cellStyle name="常规_11月小本 2 2 2" xfId="2730"/>
    <cellStyle name="常规_11月小本 3" xfId="2731"/>
    <cellStyle name="常规_11月小本 4" xfId="2732"/>
    <cellStyle name="常规_11月小本 4 2" xfId="2733"/>
    <cellStyle name="常规_2009年初两会支出调整后（国库处）" xfId="2734"/>
    <cellStyle name="常规_2009年初两会支出调整后（国库处） 2" xfId="2735"/>
    <cellStyle name="常规_2009年初两会支出调整后（国库处） 3" xfId="2736"/>
    <cellStyle name="常规_2012年国有资本经营预算报表（只含山东省本级报省人代会审议2） 2" xfId="2737"/>
    <cellStyle name="常规_表18 2" xfId="2738"/>
    <cellStyle name="常规_表262014年山东省社会保险基金预算收支草案表（1月3日）" xfId="2739"/>
    <cellStyle name="常规_表262014年山东省社会保险基金预算收支草案表（1月3日） 2" xfId="2740"/>
    <cellStyle name="常规_各市及省级预算外年终数据(2008年1月1日)" xfId="2741"/>
    <cellStyle name="超级链接" xfId="2742"/>
    <cellStyle name="Hyperlink" xfId="2743"/>
    <cellStyle name="分级显示行_1_13区汇总" xfId="2744"/>
    <cellStyle name="分级显示列_1_Book1" xfId="2745"/>
    <cellStyle name="归盒啦_95" xfId="2746"/>
    <cellStyle name="好" xfId="2747"/>
    <cellStyle name="好 2" xfId="2748"/>
    <cellStyle name="好_【送印】人大报表111(1)(1)" xfId="2749"/>
    <cellStyle name="好_05潍坊" xfId="2750"/>
    <cellStyle name="好_05潍坊_08-2014年省级一般公共预算支出执行细化表（附表1）（上会）" xfId="2751"/>
    <cellStyle name="好_05潍坊_10-2015年省级一般公共预算支出预算细化表（附表3）（上会）" xfId="2752"/>
    <cellStyle name="好_05潍坊_2009-2010三农投入和民生统计表(教科文)" xfId="2753"/>
    <cellStyle name="好_05潍坊_2009-2010三农投入和民生统计表（农业科）" xfId="2754"/>
    <cellStyle name="好_05潍坊_2009-2010三农投入和民生统计表（企业处汇总用）" xfId="2755"/>
    <cellStyle name="好_05潍坊_2009年全省三农投入情况表（报省委）" xfId="2756"/>
    <cellStyle name="好_05潍坊_2009年胜利油田" xfId="2757"/>
    <cellStyle name="好_05潍坊_2010年境内税收收入构成表（定稿）" xfId="2758"/>
    <cellStyle name="好_05潍坊_2014年省级一般公共预算支出执行细化表0108" xfId="2759"/>
    <cellStyle name="好_05潍坊_博山区2009-2010年三农及民生投入统计表" xfId="2760"/>
    <cellStyle name="好_05潍坊_非税局2009-2010三农投入和民生统计表2" xfId="2761"/>
    <cellStyle name="好_05潍坊_高青县2008-2009年三农和民生支出统计表(正式" xfId="2762"/>
    <cellStyle name="好_05潍坊_高新区2009-2010三农投入和民生统计表" xfId="2763"/>
    <cellStyle name="好_05潍坊_行政政法科2009-2010三农投入和民生统计表" xfId="2764"/>
    <cellStyle name="好_05潍坊_桓台2009-2010年三农及民生投入统计表" xfId="2765"/>
    <cellStyle name="好_05潍坊_经建科2009-2010三农投入和民生统计表" xfId="2766"/>
    <cellStyle name="好_05潍坊_临淄区2009-2010三农投入和民生统计表" xfId="2767"/>
    <cellStyle name="好_05潍坊_青岛市2009-2010三农投入统计表" xfId="2768"/>
    <cellStyle name="好_05潍坊_山东、江苏、广东三省境内税收收入构成情况表（2010年全年）" xfId="2769"/>
    <cellStyle name="好_05潍坊_山东省三农报表合计" xfId="2770"/>
    <cellStyle name="好_05潍坊_烟台市2009-2010三农投入和民生统计表" xfId="2771"/>
    <cellStyle name="好_05潍坊_沂源县2009-2010年三农及民生投入统计表" xfId="2772"/>
    <cellStyle name="好_05潍坊_张店区2009-2010年三农和民生支出统计表(正式" xfId="2773"/>
    <cellStyle name="好_05潍坊_周村区2009-2010年三农及民生投入统计表" xfId="2774"/>
    <cellStyle name="好_05潍坊_淄川区2009-2010年三农及民生投入统计表" xfId="2775"/>
    <cellStyle name="好_05潍坊_综合组小册子数据（20100730）" xfId="2776"/>
    <cellStyle name="好_07临沂" xfId="2777"/>
    <cellStyle name="好_07临沂_08-2014年省级一般公共预算支出执行细化表（附表1）（上会）" xfId="2778"/>
    <cellStyle name="好_07临沂_10-2015年省级一般公共预算支出预算细化表（附表3）（上会）" xfId="2779"/>
    <cellStyle name="好_07临沂_2009-2010三农投入和民生统计表(教科文)" xfId="2780"/>
    <cellStyle name="好_07临沂_2009-2010三农投入和民生统计表（农业科）" xfId="2781"/>
    <cellStyle name="好_07临沂_2009-2010三农投入和民生统计表（企业处汇总用）" xfId="2782"/>
    <cellStyle name="好_07临沂_2009年全省三农投入情况表（报省委）" xfId="2783"/>
    <cellStyle name="好_07临沂_2009年胜利油田" xfId="2784"/>
    <cellStyle name="好_07临沂_2010年境内税收收入构成表（定稿）" xfId="2785"/>
    <cellStyle name="好_07临沂_2014年省级一般公共预算支出执行细化表0108" xfId="2786"/>
    <cellStyle name="好_07临沂_博山区2009-2010年三农及民生投入统计表" xfId="2787"/>
    <cellStyle name="好_07临沂_非税局2009-2010三农投入和民生统计表2" xfId="2788"/>
    <cellStyle name="好_07临沂_高青县2008-2009年三农和民生支出统计表(正式" xfId="2789"/>
    <cellStyle name="好_07临沂_高新区2009-2010三农投入和民生统计表" xfId="2790"/>
    <cellStyle name="好_07临沂_行政政法科2009-2010三农投入和民生统计表" xfId="2791"/>
    <cellStyle name="好_07临沂_桓台2009-2010年三农及民生投入统计表" xfId="2792"/>
    <cellStyle name="好_07临沂_经建科2009-2010三农投入和民生统计表" xfId="2793"/>
    <cellStyle name="好_07临沂_临淄区2009-2010三农投入和民生统计表" xfId="2794"/>
    <cellStyle name="好_07临沂_青岛市2009-2010三农投入统计表" xfId="2795"/>
    <cellStyle name="好_07临沂_山东、江苏、广东三省境内税收收入构成情况表（2010年全年）" xfId="2796"/>
    <cellStyle name="好_07临沂_山东省三农报表合计" xfId="2797"/>
    <cellStyle name="好_07临沂_烟台市2009-2010三农投入和民生统计表" xfId="2798"/>
    <cellStyle name="好_07临沂_沂源县2009-2010年三农及民生投入统计表" xfId="2799"/>
    <cellStyle name="好_07临沂_张店区2009-2010年三农和民生支出统计表(正式" xfId="2800"/>
    <cellStyle name="好_07临沂_周村区2009-2010年三农及民生投入统计表" xfId="2801"/>
    <cellStyle name="好_07临沂_淄川区2009-2010年三农及民生投入统计表" xfId="2802"/>
    <cellStyle name="好_07临沂_综合组小册子数据（20100730）" xfId="2803"/>
    <cellStyle name="好_08-2014年省级一般公共预算支出执行细化表（附表1）（上会）" xfId="2804"/>
    <cellStyle name="好_10-2015年省级一般公共预算支出预算细化表（附表3）（上会）" xfId="2805"/>
    <cellStyle name="好_10月月报大表" xfId="2806"/>
    <cellStyle name="好_10月月报大表_08-2014年省级一般公共预算支出执行细化表（附表1）（上会）" xfId="2807"/>
    <cellStyle name="好_10月月报大表_10-2015年省级一般公共预算支出预算细化表（附表3）（上会）" xfId="2808"/>
    <cellStyle name="好_10月月报大表_2014年省级一般公共预算支出执行细化表0108" xfId="2809"/>
    <cellStyle name="好_12滨州" xfId="2810"/>
    <cellStyle name="好_12滨州_08-2014年省级一般公共预算支出执行细化表（附表1）（上会）" xfId="2811"/>
    <cellStyle name="好_12滨州_10-2015年省级一般公共预算支出预算细化表（附表3）（上会）" xfId="2812"/>
    <cellStyle name="好_12滨州_2009-2010三农投入和民生统计表(教科文)" xfId="2813"/>
    <cellStyle name="好_12滨州_2009-2010三农投入和民生统计表（农业科）" xfId="2814"/>
    <cellStyle name="好_12滨州_2009-2010三农投入和民生统计表（企业处汇总用）" xfId="2815"/>
    <cellStyle name="好_12滨州_2009年全省三农投入情况表（报省委）" xfId="2816"/>
    <cellStyle name="好_12滨州_2009年胜利油田" xfId="2817"/>
    <cellStyle name="好_12滨州_2010年境内税收收入构成表（定稿）" xfId="2818"/>
    <cellStyle name="好_12滨州_2014年省级一般公共预算支出执行细化表0108" xfId="2819"/>
    <cellStyle name="好_12滨州_博山区2009-2010年三农及民生投入统计表" xfId="2820"/>
    <cellStyle name="好_12滨州_非税局2009-2010三农投入和民生统计表2" xfId="2821"/>
    <cellStyle name="好_12滨州_高青县2008-2009年三农和民生支出统计表(正式" xfId="2822"/>
    <cellStyle name="好_12滨州_高新区2009-2010三农投入和民生统计表" xfId="2823"/>
    <cellStyle name="好_12滨州_行政政法科2009-2010三农投入和民生统计表" xfId="2824"/>
    <cellStyle name="好_12滨州_桓台2009-2010年三农及民生投入统计表" xfId="2825"/>
    <cellStyle name="好_12滨州_经建科2009-2010三农投入和民生统计表" xfId="2826"/>
    <cellStyle name="好_12滨州_临淄区2009-2010三农投入和民生统计表" xfId="2827"/>
    <cellStyle name="好_12滨州_青岛市2009-2010三农投入统计表" xfId="2828"/>
    <cellStyle name="好_12滨州_山东、江苏、广东三省境内税收收入构成情况表（2010年全年）" xfId="2829"/>
    <cellStyle name="好_12滨州_山东省三农报表合计" xfId="2830"/>
    <cellStyle name="好_12滨州_烟台市2009-2010三农投入和民生统计表" xfId="2831"/>
    <cellStyle name="好_12滨州_沂源县2009-2010年三农及民生投入统计表" xfId="2832"/>
    <cellStyle name="好_12滨州_张店区2009-2010年三农和民生支出统计表(正式" xfId="2833"/>
    <cellStyle name="好_12滨州_周村区2009-2010年三农及民生投入统计表" xfId="2834"/>
    <cellStyle name="好_12滨州_淄川区2009-2010年三农及民生投入统计表" xfId="2835"/>
    <cellStyle name="好_12滨州_综合组小册子数据（20100730）" xfId="2836"/>
    <cellStyle name="好_2006-2009年全省境内财政总收入构成情况表（20100505报尹厅长）" xfId="2837"/>
    <cellStyle name="好_2008制造业纳税情况表" xfId="2838"/>
    <cellStyle name="好_2009-2010三农投入和民生统计表(教科文)" xfId="2839"/>
    <cellStyle name="好_2009-2010三农投入和民生统计表（农业科）" xfId="2840"/>
    <cellStyle name="好_2009-2010三农投入和民生统计表（企业处汇总用）" xfId="2841"/>
    <cellStyle name="好_2009年全省三农投入情况表（报省委）" xfId="2842"/>
    <cellStyle name="好_2009年山东省行政政法处报预算汇总表（lwm20081011)" xfId="2843"/>
    <cellStyle name="好_2009年山东省行政政法处报预算汇总表（lwm20081013)" xfId="2844"/>
    <cellStyle name="好_2009年胜利油田" xfId="2845"/>
    <cellStyle name="好_2009年政法处发展与投资类项目初审(20081027)" xfId="2846"/>
    <cellStyle name="好_2009年诸城市地方财政基本情况统计表" xfId="2847"/>
    <cellStyle name="好_2010年境内税收收入构成表（定稿）" xfId="2848"/>
    <cellStyle name="好_2010年省测算数据收入奖励" xfId="2849"/>
    <cellStyle name="好_2011年09月月报大表" xfId="2850"/>
    <cellStyle name="好_2011年09月月报大表_08-2014年省级一般公共预算支出执行细化表（附表1）（上会）" xfId="2851"/>
    <cellStyle name="好_2011年09月月报大表_10-2015年省级一般公共预算支出预算细化表（附表3）（上会）" xfId="2852"/>
    <cellStyle name="好_2011年09月月报大表_2014年省级一般公共预算支出执行细化表0108" xfId="2853"/>
    <cellStyle name="好_2012年国有资本经营预算报表（只含山东省本级报省人代会审议2）" xfId="2854"/>
    <cellStyle name="好_2012年国有资本经营预算报表（只含山东省本级报省人代会审议2）_08-2014年省级一般公共预算支出执行细化表（附表1）（上会）" xfId="2855"/>
    <cellStyle name="好_2012年国有资本经营预算报表（只含山东省本级报省人代会审议2）_10-2015年省级一般公共预算支出预算细化表（附表3）（上会）" xfId="2856"/>
    <cellStyle name="好_2012年国有资本经营预算报表（只含山东省本级报省人代会审议2）_2014年省级一般公共预算支出执行细化表0108" xfId="2857"/>
    <cellStyle name="好_2012年省对下财政年终对账表20121225(1)29" xfId="2858"/>
    <cellStyle name="好_2014年省级一般公共预算支出执行细化表0108" xfId="2859"/>
    <cellStyle name="好_2015年省级支出分类别表（给小魏）" xfId="2860"/>
    <cellStyle name="好_2015年省级支出预算（小魏）" xfId="2861"/>
    <cellStyle name="好_22湖南" xfId="2862"/>
    <cellStyle name="好_22湖南_08-2014年省级一般公共预算支出执行细化表（附表1）（上会）" xfId="2863"/>
    <cellStyle name="好_22湖南_10-2015年省级一般公共预算支出预算细化表（附表3）（上会）" xfId="2864"/>
    <cellStyle name="好_22湖南_18、2009年山东省财政基本情况（印）" xfId="2865"/>
    <cellStyle name="好_22湖南_2009-2010三农投入和民生统计表(教科文)" xfId="2866"/>
    <cellStyle name="好_22湖南_2009-2010三农投入和民生统计表（农业科）" xfId="2867"/>
    <cellStyle name="好_22湖南_2009-2010三农投入和民生统计表（企业处汇总用）" xfId="2868"/>
    <cellStyle name="好_22湖南_2009年全省三农投入情况表（报省委）" xfId="2869"/>
    <cellStyle name="好_22湖南_2009年胜利油田" xfId="2870"/>
    <cellStyle name="好_22湖南_2010年境内税收收入构成表（定稿）" xfId="2871"/>
    <cellStyle name="好_22湖南_2014年省级一般公共预算支出执行细化表0108" xfId="2872"/>
    <cellStyle name="好_22湖南_博山区2009-2010年三农及民生投入统计表" xfId="2873"/>
    <cellStyle name="好_22湖南_非税局2009-2010三农投入和民生统计表2" xfId="2874"/>
    <cellStyle name="好_22湖南_高青县2008-2009年三农和民生支出统计表(正式" xfId="2875"/>
    <cellStyle name="好_22湖南_高新区2009-2010三农投入和民生统计表" xfId="2876"/>
    <cellStyle name="好_22湖南_行政政法科2009-2010三农投入和民生统计表" xfId="2877"/>
    <cellStyle name="好_22湖南_桓台2009-2010年三农及民生投入统计表" xfId="2878"/>
    <cellStyle name="好_22湖南_经建科2009-2010三农投入和民生统计表" xfId="2879"/>
    <cellStyle name="好_22湖南_临淄区2009-2010三农投入和民生统计表" xfId="2880"/>
    <cellStyle name="好_22湖南_青岛市2009-2010三农投入统计表" xfId="2881"/>
    <cellStyle name="好_22湖南_人均收支(0214)" xfId="2882"/>
    <cellStyle name="好_22湖南_山东、江苏、广东三省境内税收收入构成情况表（2010年全年）" xfId="2883"/>
    <cellStyle name="好_22湖南_山东省三农报表合计" xfId="2884"/>
    <cellStyle name="好_22湖南_烟台市2009-2010三农投入和民生统计表" xfId="2885"/>
    <cellStyle name="好_22湖南_沂源县2009-2010年三农及民生投入统计表" xfId="2886"/>
    <cellStyle name="好_22湖南_张店区2009-2010年三农和民生支出统计表(正式" xfId="2887"/>
    <cellStyle name="好_22湖南_周村区2009-2010年三农及民生投入统计表" xfId="2888"/>
    <cellStyle name="好_22湖南_淄川区2009-2010年三农及民生投入统计表" xfId="2889"/>
    <cellStyle name="好_23-1" xfId="2890"/>
    <cellStyle name="好_27重庆" xfId="2891"/>
    <cellStyle name="好_27重庆_08-2014年省级一般公共预算支出执行细化表（附表1）（上会）" xfId="2892"/>
    <cellStyle name="好_27重庆_10-2015年省级一般公共预算支出预算细化表（附表3）（上会）" xfId="2893"/>
    <cellStyle name="好_27重庆_18、2009年山东省财政基本情况（印）" xfId="2894"/>
    <cellStyle name="好_27重庆_2009-2010三农投入和民生统计表(教科文)" xfId="2895"/>
    <cellStyle name="好_27重庆_2009-2010三农投入和民生统计表（农业科）" xfId="2896"/>
    <cellStyle name="好_27重庆_2009-2010三农投入和民生统计表（企业处汇总用）" xfId="2897"/>
    <cellStyle name="好_27重庆_2009年全省三农投入情况表（报省委）" xfId="2898"/>
    <cellStyle name="好_27重庆_2009年胜利油田" xfId="2899"/>
    <cellStyle name="好_27重庆_2010年境内税收收入构成表（定稿）" xfId="2900"/>
    <cellStyle name="好_27重庆_2014年省级一般公共预算支出执行细化表0108" xfId="2901"/>
    <cellStyle name="好_27重庆_博山区2009-2010年三农及民生投入统计表" xfId="2902"/>
    <cellStyle name="好_27重庆_非税局2009-2010三农投入和民生统计表2" xfId="2903"/>
    <cellStyle name="好_27重庆_高青县2008-2009年三农和民生支出统计表(正式" xfId="2904"/>
    <cellStyle name="好_27重庆_高新区2009-2010三农投入和民生统计表" xfId="2905"/>
    <cellStyle name="好_27重庆_行政政法科2009-2010三农投入和民生统计表" xfId="2906"/>
    <cellStyle name="好_27重庆_桓台2009-2010年三农及民生投入统计表" xfId="2907"/>
    <cellStyle name="好_27重庆_经建科2009-2010三农投入和民生统计表" xfId="2908"/>
    <cellStyle name="好_27重庆_临淄区2009-2010三农投入和民生统计表" xfId="2909"/>
    <cellStyle name="好_27重庆_青岛市2009-2010三农投入统计表" xfId="2910"/>
    <cellStyle name="好_27重庆_人均收支(0214)" xfId="2911"/>
    <cellStyle name="好_27重庆_山东、江苏、广东三省境内税收收入构成情况表（2010年全年）" xfId="2912"/>
    <cellStyle name="好_27重庆_山东省三农报表合计" xfId="2913"/>
    <cellStyle name="好_27重庆_烟台市2009-2010三农投入和民生统计表" xfId="2914"/>
    <cellStyle name="好_27重庆_沂源县2009-2010年三农及民生投入统计表" xfId="2915"/>
    <cellStyle name="好_27重庆_张店区2009-2010年三农和民生支出统计表(正式" xfId="2916"/>
    <cellStyle name="好_27重庆_周村区2009-2010年三农及民生投入统计表" xfId="2917"/>
    <cellStyle name="好_27重庆_淄川区2009-2010年三农及民生投入统计表" xfId="2918"/>
    <cellStyle name="好_28四川" xfId="2919"/>
    <cellStyle name="好_28四川_08-2014年省级一般公共预算支出执行细化表（附表1）（上会）" xfId="2920"/>
    <cellStyle name="好_28四川_10-2015年省级一般公共预算支出预算细化表（附表3）（上会）" xfId="2921"/>
    <cellStyle name="好_28四川_18、2009年山东省财政基本情况（印）" xfId="2922"/>
    <cellStyle name="好_28四川_2009-2010三农投入和民生统计表(教科文)" xfId="2923"/>
    <cellStyle name="好_28四川_2009-2010三农投入和民生统计表（农业科）" xfId="2924"/>
    <cellStyle name="好_28四川_2009-2010三农投入和民生统计表（企业处汇总用）" xfId="2925"/>
    <cellStyle name="好_28四川_2009年全省三农投入情况表（报省委）" xfId="2926"/>
    <cellStyle name="好_28四川_2009年胜利油田" xfId="2927"/>
    <cellStyle name="好_28四川_2010年境内税收收入构成表（定稿）" xfId="2928"/>
    <cellStyle name="好_28四川_2014年省级一般公共预算支出执行细化表0108" xfId="2929"/>
    <cellStyle name="好_28四川_博山区2009-2010年三农及民生投入统计表" xfId="2930"/>
    <cellStyle name="好_28四川_非税局2009-2010三农投入和民生统计表2" xfId="2931"/>
    <cellStyle name="好_28四川_高青县2008-2009年三农和民生支出统计表(正式" xfId="2932"/>
    <cellStyle name="好_28四川_高新区2009-2010三农投入和民生统计表" xfId="2933"/>
    <cellStyle name="好_28四川_行政政法科2009-2010三农投入和民生统计表" xfId="2934"/>
    <cellStyle name="好_28四川_桓台2009-2010年三农及民生投入统计表" xfId="2935"/>
    <cellStyle name="好_28四川_经建科2009-2010三农投入和民生统计表" xfId="2936"/>
    <cellStyle name="好_28四川_临淄区2009-2010三农投入和民生统计表" xfId="2937"/>
    <cellStyle name="好_28四川_青岛市2009-2010三农投入统计表" xfId="2938"/>
    <cellStyle name="好_28四川_人均收支(0214)" xfId="2939"/>
    <cellStyle name="好_28四川_山东、江苏、广东三省境内税收收入构成情况表（2010年全年）" xfId="2940"/>
    <cellStyle name="好_28四川_山东省三农报表合计" xfId="2941"/>
    <cellStyle name="好_28四川_烟台市2009-2010三农投入和民生统计表" xfId="2942"/>
    <cellStyle name="好_28四川_沂源县2009-2010年三农及民生投入统计表" xfId="2943"/>
    <cellStyle name="好_28四川_张店区2009-2010年三农和民生支出统计表(正式" xfId="2944"/>
    <cellStyle name="好_28四川_周村区2009-2010年三农及民生投入统计表" xfId="2945"/>
    <cellStyle name="好_28四川_淄川区2009-2010年三农及民生投入统计表" xfId="2946"/>
    <cellStyle name="好_30云南" xfId="2947"/>
    <cellStyle name="好_30云南_08-2014年省级一般公共预算支出执行细化表（附表1）（上会）" xfId="2948"/>
    <cellStyle name="好_30云南_10-2015年省级一般公共预算支出预算细化表（附表3）（上会）" xfId="2949"/>
    <cellStyle name="好_30云南_18、2009年山东省财政基本情况（印）" xfId="2950"/>
    <cellStyle name="好_30云南_2009-2010三农投入和民生统计表(教科文)" xfId="2951"/>
    <cellStyle name="好_30云南_2009-2010三农投入和民生统计表（农业科）" xfId="2952"/>
    <cellStyle name="好_30云南_2009-2010三农投入和民生统计表（企业处汇总用）" xfId="2953"/>
    <cellStyle name="好_30云南_2009年全省三农投入情况表（报省委）" xfId="2954"/>
    <cellStyle name="好_30云南_2009年胜利油田" xfId="2955"/>
    <cellStyle name="好_30云南_2010年境内税收收入构成表（定稿）" xfId="2956"/>
    <cellStyle name="好_30云南_2014年省级一般公共预算支出执行细化表0108" xfId="2957"/>
    <cellStyle name="好_30云南_博山区2009-2010年三农及民生投入统计表" xfId="2958"/>
    <cellStyle name="好_30云南_非税局2009-2010三农投入和民生统计表2" xfId="2959"/>
    <cellStyle name="好_30云南_高青县2008-2009年三农和民生支出统计表(正式" xfId="2960"/>
    <cellStyle name="好_30云南_高新区2009-2010三农投入和民生统计表" xfId="2961"/>
    <cellStyle name="好_30云南_行政政法科2009-2010三农投入和民生统计表" xfId="2962"/>
    <cellStyle name="好_30云南_桓台2009-2010年三农及民生投入统计表" xfId="2963"/>
    <cellStyle name="好_30云南_经建科2009-2010三农投入和民生统计表" xfId="2964"/>
    <cellStyle name="好_30云南_临淄区2009-2010三农投入和民生统计表" xfId="2965"/>
    <cellStyle name="好_30云南_青岛市2009-2010三农投入统计表" xfId="2966"/>
    <cellStyle name="好_30云南_人均收支(0214)" xfId="2967"/>
    <cellStyle name="好_30云南_山东、江苏、广东三省境内税收收入构成情况表（2010年全年）" xfId="2968"/>
    <cellStyle name="好_30云南_山东省三农报表合计" xfId="2969"/>
    <cellStyle name="好_30云南_烟台市2009-2010三农投入和民生统计表" xfId="2970"/>
    <cellStyle name="好_30云南_沂源县2009-2010年三农及民生投入统计表" xfId="2971"/>
    <cellStyle name="好_30云南_张店区2009-2010年三农和民生支出统计表(正式" xfId="2972"/>
    <cellStyle name="好_30云南_周村区2009-2010年三农及民生投入统计表" xfId="2973"/>
    <cellStyle name="好_30云南_淄川区2009-2010年三农及民生投入统计表" xfId="2974"/>
    <cellStyle name="好_33甘肃" xfId="2975"/>
    <cellStyle name="好_33甘肃_08-2014年省级一般公共预算支出执行细化表（附表1）（上会）" xfId="2976"/>
    <cellStyle name="好_33甘肃_10-2015年省级一般公共预算支出预算细化表（附表3）（上会）" xfId="2977"/>
    <cellStyle name="好_33甘肃_18、2009年山东省财政基本情况（印）" xfId="2978"/>
    <cellStyle name="好_33甘肃_2009-2010三农投入和民生统计表(教科文)" xfId="2979"/>
    <cellStyle name="好_33甘肃_2009-2010三农投入和民生统计表（农业科）" xfId="2980"/>
    <cellStyle name="好_33甘肃_2009-2010三农投入和民生统计表（企业处汇总用）" xfId="2981"/>
    <cellStyle name="好_33甘肃_2009年全省三农投入情况表（报省委）" xfId="2982"/>
    <cellStyle name="好_33甘肃_2009年胜利油田" xfId="2983"/>
    <cellStyle name="好_33甘肃_2010年境内税收收入构成表（定稿）" xfId="2984"/>
    <cellStyle name="好_33甘肃_2014年省级一般公共预算支出执行细化表0108" xfId="2985"/>
    <cellStyle name="好_33甘肃_博山区2009-2010年三农及民生投入统计表" xfId="2986"/>
    <cellStyle name="好_33甘肃_非税局2009-2010三农投入和民生统计表2" xfId="2987"/>
    <cellStyle name="好_33甘肃_高青县2008-2009年三农和民生支出统计表(正式" xfId="2988"/>
    <cellStyle name="好_33甘肃_高新区2009-2010三农投入和民生统计表" xfId="2989"/>
    <cellStyle name="好_33甘肃_行政政法科2009-2010三农投入和民生统计表" xfId="2990"/>
    <cellStyle name="好_33甘肃_桓台2009-2010年三农及民生投入统计表" xfId="2991"/>
    <cellStyle name="好_33甘肃_经建科2009-2010三农投入和民生统计表" xfId="2992"/>
    <cellStyle name="好_33甘肃_临淄区2009-2010三农投入和民生统计表" xfId="2993"/>
    <cellStyle name="好_33甘肃_青岛市2009-2010三农投入统计表" xfId="2994"/>
    <cellStyle name="好_33甘肃_人均收支(0214)" xfId="2995"/>
    <cellStyle name="好_33甘肃_山东、江苏、广东三省境内税收收入构成情况表（2010年全年）" xfId="2996"/>
    <cellStyle name="好_33甘肃_山东省三农报表合计" xfId="2997"/>
    <cellStyle name="好_33甘肃_烟台市2009-2010三农投入和民生统计表" xfId="2998"/>
    <cellStyle name="好_33甘肃_沂源县2009-2010年三农及民生投入统计表" xfId="2999"/>
    <cellStyle name="好_33甘肃_张店区2009-2010年三农和民生支出统计表(正式" xfId="3000"/>
    <cellStyle name="好_33甘肃_周村区2009-2010年三农及民生投入统计表" xfId="3001"/>
    <cellStyle name="好_33甘肃_淄川区2009-2010年三农及民生投入统计表" xfId="3002"/>
    <cellStyle name="好_34青海" xfId="3003"/>
    <cellStyle name="好_34青海_08-2014年省级一般公共预算支出执行细化表（附表1）（上会）" xfId="3004"/>
    <cellStyle name="好_34青海_10-2015年省级一般公共预算支出预算细化表（附表3）（上会）" xfId="3005"/>
    <cellStyle name="好_34青海_18、2009年山东省财政基本情况（印）" xfId="3006"/>
    <cellStyle name="好_34青海_2009-2010三农投入和民生统计表(教科文)" xfId="3007"/>
    <cellStyle name="好_34青海_2009-2010三农投入和民生统计表（农业科）" xfId="3008"/>
    <cellStyle name="好_34青海_2009-2010三农投入和民生统计表（企业处汇总用）" xfId="3009"/>
    <cellStyle name="好_34青海_2009年全省三农投入情况表（报省委）" xfId="3010"/>
    <cellStyle name="好_34青海_2009年胜利油田" xfId="3011"/>
    <cellStyle name="好_34青海_2010年境内税收收入构成表（定稿）" xfId="3012"/>
    <cellStyle name="好_34青海_2014年省级一般公共预算支出执行细化表0108" xfId="3013"/>
    <cellStyle name="好_34青海_博山区2009-2010年三农及民生投入统计表" xfId="3014"/>
    <cellStyle name="好_34青海_非税局2009-2010三农投入和民生统计表2" xfId="3015"/>
    <cellStyle name="好_34青海_高青县2008-2009年三农和民生支出统计表(正式" xfId="3016"/>
    <cellStyle name="好_34青海_高新区2009-2010三农投入和民生统计表" xfId="3017"/>
    <cellStyle name="好_34青海_行政政法科2009-2010三农投入和民生统计表" xfId="3018"/>
    <cellStyle name="好_34青海_桓台2009-2010年三农及民生投入统计表" xfId="3019"/>
    <cellStyle name="好_34青海_经建科2009-2010三农投入和民生统计表" xfId="3020"/>
    <cellStyle name="好_34青海_临淄区2009-2010三农投入和民生统计表" xfId="3021"/>
    <cellStyle name="好_34青海_青岛市2009-2010三农投入统计表" xfId="3022"/>
    <cellStyle name="好_34青海_人均收支(0214)" xfId="3023"/>
    <cellStyle name="好_34青海_山东、江苏、广东三省境内税收收入构成情况表（2010年全年）" xfId="3024"/>
    <cellStyle name="好_34青海_山东省三农报表合计" xfId="3025"/>
    <cellStyle name="好_34青海_烟台市2009-2010三农投入和民生统计表" xfId="3026"/>
    <cellStyle name="好_34青海_沂源县2009-2010年三农及民生投入统计表" xfId="3027"/>
    <cellStyle name="好_34青海_张店区2009-2010年三农和民生支出统计表(正式" xfId="3028"/>
    <cellStyle name="好_34青海_周村区2009-2010年三农及民生投入统计表" xfId="3029"/>
    <cellStyle name="好_34青海_淄川区2009-2010年三农及民生投入统计表" xfId="3030"/>
    <cellStyle name="好_Book1" xfId="3031"/>
    <cellStyle name="好_Book1_1" xfId="3032"/>
    <cellStyle name="好_Book1_1_08-2014年省级一般公共预算支出执行细化表（附表1）（上会）" xfId="3033"/>
    <cellStyle name="好_Book1_1_10-2015年省级一般公共预算支出预算细化表（附表3）（上会）" xfId="3034"/>
    <cellStyle name="好_Book1_1_2014年省级一般公共预算支出执行细化表0108" xfId="3035"/>
    <cellStyle name="好_表432015年111个部门预算汇总情况表" xfId="3036"/>
    <cellStyle name="好_博山区2009-2010年三农及民生投入统计表" xfId="3037"/>
    <cellStyle name="好_非税局2009-2010三农投入和民生统计表2" xfId="3038"/>
    <cellStyle name="好_凤凰" xfId="3039"/>
    <cellStyle name="好_高青县2008-2009年三农和民生支出统计表(正式" xfId="3040"/>
    <cellStyle name="好_高新区2009-2010三农投入和民生统计表" xfId="3041"/>
    <cellStyle name="好_行政政法科2009-2010三农投入和民生统计表" xfId="3042"/>
    <cellStyle name="好_桓台2009-2010年三农及民生投入统计表" xfId="3043"/>
    <cellStyle name="好_济宁市2009年地方财政基本情况表" xfId="3044"/>
    <cellStyle name="好_经建科2009-2010三农投入和民生统计表" xfId="3045"/>
    <cellStyle name="好_聊城嘉明经济开发区企业名单" xfId="3046"/>
    <cellStyle name="好_聊城市2009年地方财政基本情况表" xfId="3047"/>
    <cellStyle name="好_临淄区2009-2010三农投入和民生统计表" xfId="3048"/>
    <cellStyle name="好_平邑" xfId="3049"/>
    <cellStyle name="好_平邑_08-2014年省级一般公共预算支出执行细化表（附表1）（上会）" xfId="3050"/>
    <cellStyle name="好_平邑_10-2015年省级一般公共预算支出预算细化表（附表3）（上会）" xfId="3051"/>
    <cellStyle name="好_平邑_2009-2010三农投入和民生统计表(教科文)" xfId="3052"/>
    <cellStyle name="好_平邑_2009-2010三农投入和民生统计表（农业科）" xfId="3053"/>
    <cellStyle name="好_平邑_2009-2010三农投入和民生统计表（企业处汇总用）" xfId="3054"/>
    <cellStyle name="好_平邑_2009年全省三农投入情况表（报省委）" xfId="3055"/>
    <cellStyle name="好_平邑_2009年胜利油田" xfId="3056"/>
    <cellStyle name="好_平邑_2010年境内税收收入构成表（定稿）" xfId="3057"/>
    <cellStyle name="好_平邑_2014年省级一般公共预算支出执行细化表0108" xfId="3058"/>
    <cellStyle name="好_平邑_博山区2009-2010年三农及民生投入统计表" xfId="3059"/>
    <cellStyle name="好_平邑_非税局2009-2010三农投入和民生统计表2" xfId="3060"/>
    <cellStyle name="好_平邑_高青县2008-2009年三农和民生支出统计表(正式" xfId="3061"/>
    <cellStyle name="好_平邑_高新区2009-2010三农投入和民生统计表" xfId="3062"/>
    <cellStyle name="好_平邑_行政政法科2009-2010三农投入和民生统计表" xfId="3063"/>
    <cellStyle name="好_平邑_桓台2009-2010年三农及民生投入统计表" xfId="3064"/>
    <cellStyle name="好_平邑_经建科2009-2010三农投入和民生统计表" xfId="3065"/>
    <cellStyle name="好_平邑_临淄区2009-2010三农投入和民生统计表" xfId="3066"/>
    <cellStyle name="好_平邑_青岛市2009-2010三农投入统计表" xfId="3067"/>
    <cellStyle name="好_平邑_山东、江苏、广东三省境内税收收入构成情况表（2010年全年）" xfId="3068"/>
    <cellStyle name="好_平邑_山东省三农报表合计" xfId="3069"/>
    <cellStyle name="好_平邑_烟台市2009-2010三农投入和民生统计表" xfId="3070"/>
    <cellStyle name="好_平邑_沂源县2009-2010年三农及民生投入统计表" xfId="3071"/>
    <cellStyle name="好_平邑_张店区2009-2010年三农和民生支出统计表(正式" xfId="3072"/>
    <cellStyle name="好_平邑_周村区2009-2010年三农及民生投入统计表" xfId="3073"/>
    <cellStyle name="好_平邑_淄川区2009-2010年三农及民生投入统计表" xfId="3074"/>
    <cellStyle name="好_平邑_综合组小册子数据（20100730）" xfId="3075"/>
    <cellStyle name="好_青岛市2009-2010三农投入统计表" xfId="3076"/>
    <cellStyle name="好_山东、江苏、广东三省境内税收收入构成情况表（2010年全年）" xfId="3077"/>
    <cellStyle name="好_山东省2015年预算执行情况和2016年预算草案（社保）" xfId="3078"/>
    <cellStyle name="好_山东省三农报表合计" xfId="3079"/>
    <cellStyle name="好_市对下体制    表54—70" xfId="3080"/>
    <cellStyle name="好_同德" xfId="3081"/>
    <cellStyle name="好_同德_08-2014年省级一般公共预算支出执行细化表（附表1）（上会）" xfId="3082"/>
    <cellStyle name="好_同德_10-2015年省级一般公共预算支出预算细化表（附表3）（上会）" xfId="3083"/>
    <cellStyle name="好_同德_18、2009年山东省财政基本情况（印）" xfId="3084"/>
    <cellStyle name="好_同德_2009-2010三农投入和民生统计表(教科文)" xfId="3085"/>
    <cellStyle name="好_同德_2009-2010三农投入和民生统计表（农业科）" xfId="3086"/>
    <cellStyle name="好_同德_2009-2010三农投入和民生统计表（企业处汇总用）" xfId="3087"/>
    <cellStyle name="好_同德_2009年全省三农投入情况表（报省委）" xfId="3088"/>
    <cellStyle name="好_同德_2009年胜利油田" xfId="3089"/>
    <cellStyle name="好_同德_2010年境内税收收入构成表（定稿）" xfId="3090"/>
    <cellStyle name="好_同德_2014年省级一般公共预算支出执行细化表0108" xfId="3091"/>
    <cellStyle name="好_同德_博山区2009-2010年三农及民生投入统计表" xfId="3092"/>
    <cellStyle name="好_同德_非税局2009-2010三农投入和民生统计表2" xfId="3093"/>
    <cellStyle name="好_同德_高青县2008-2009年三农和民生支出统计表(正式" xfId="3094"/>
    <cellStyle name="好_同德_高新区2009-2010三农投入和民生统计表" xfId="3095"/>
    <cellStyle name="好_同德_行政政法科2009-2010三农投入和民生统计表" xfId="3096"/>
    <cellStyle name="好_同德_桓台2009-2010年三农及民生投入统计表" xfId="3097"/>
    <cellStyle name="好_同德_经建科2009-2010三农投入和民生统计表" xfId="3098"/>
    <cellStyle name="好_同德_临淄区2009-2010三农投入和民生统计表" xfId="3099"/>
    <cellStyle name="好_同德_青岛市2009-2010三农投入统计表" xfId="3100"/>
    <cellStyle name="好_同德_人均收支(0214)" xfId="3101"/>
    <cellStyle name="好_同德_山东、江苏、广东三省境内税收收入构成情况表（2010年全年）" xfId="3102"/>
    <cellStyle name="好_同德_山东省三农报表合计" xfId="3103"/>
    <cellStyle name="好_同德_烟台市2009-2010三农投入和民生统计表" xfId="3104"/>
    <cellStyle name="好_同德_沂源县2009-2010年三农及民生投入统计表" xfId="3105"/>
    <cellStyle name="好_同德_张店区2009-2010年三农和民生支出统计表(正式" xfId="3106"/>
    <cellStyle name="好_同德_周村区2009-2010年三农及民生投入统计表" xfId="3107"/>
    <cellStyle name="好_同德_淄川区2009-2010年三农及民生投入统计表" xfId="3108"/>
    <cellStyle name="好_潍坊市2009年地方财政基本情况表" xfId="3109"/>
    <cellStyle name="好_烟台市2009-2010三农投入和民生统计表" xfId="3110"/>
    <cellStyle name="好_沂源县2009-2010年三农及民生投入统计表" xfId="3111"/>
    <cellStyle name="好_预备费" xfId="3112"/>
    <cellStyle name="好_张店区2009-2010年三农和民生支出统计表(正式" xfId="3113"/>
    <cellStyle name="好_政法处2009年“一上”第一阶段预算初审汇总表（向肖处汇报并与张弘沟通后调整稿，20081020)" xfId="3114"/>
    <cellStyle name="好_政法处2009年预算初审意见（20081028)" xfId="3115"/>
    <cellStyle name="好_政法处2009年预算初审意见（20081031向肖王处长汇报后稿)" xfId="3116"/>
    <cellStyle name="好_周村区2009-2010年三农及民生投入统计表" xfId="3117"/>
    <cellStyle name="好_淄川区2009-2010年三农及民生投入统计表" xfId="3118"/>
    <cellStyle name="好_自治区本级政府性基金情况表" xfId="3119"/>
    <cellStyle name="好_自治区本级政府性基金情况表_08-2014年省级一般公共预算支出执行细化表（附表1）（上会）" xfId="3120"/>
    <cellStyle name="好_自治区本级政府性基金情况表_10-2015年省级一般公共预算支出预算细化表（附表3）（上会）" xfId="3121"/>
    <cellStyle name="好_综合组小册子数据（20100730）" xfId="3122"/>
    <cellStyle name="后继超级链接" xfId="3123"/>
    <cellStyle name="后继超链接" xfId="3124"/>
    <cellStyle name="汇总" xfId="3125"/>
    <cellStyle name="Currency" xfId="3126"/>
    <cellStyle name="货币 2" xfId="3127"/>
    <cellStyle name="Currency [0]" xfId="3128"/>
    <cellStyle name="计算" xfId="3129"/>
    <cellStyle name="检查单元格" xfId="3130"/>
    <cellStyle name="解释性文本" xfId="3131"/>
    <cellStyle name="借出原因" xfId="3132"/>
    <cellStyle name="警告文本" xfId="3133"/>
    <cellStyle name="链接单元格" xfId="3134"/>
    <cellStyle name="霓付 [0]_ +Foil &amp; -FOIL &amp; PAPER" xfId="3135"/>
    <cellStyle name="霓付_ +Foil &amp; -FOIL &amp; PAPER" xfId="3136"/>
    <cellStyle name="烹拳 [0]_ +Foil &amp; -FOIL &amp; PAPER" xfId="3137"/>
    <cellStyle name="烹拳_ +Foil &amp; -FOIL &amp; PAPER" xfId="3138"/>
    <cellStyle name="普通_ 白土" xfId="3139"/>
    <cellStyle name="千分位[0]_ 白土" xfId="3140"/>
    <cellStyle name="千分位_ 白土" xfId="3141"/>
    <cellStyle name="千位[0]_ 方正PC" xfId="3142"/>
    <cellStyle name="千位_ 方正PC" xfId="3143"/>
    <cellStyle name="Comma" xfId="3144"/>
    <cellStyle name="千位分隔 14" xfId="3145"/>
    <cellStyle name="千位分隔 16" xfId="3146"/>
    <cellStyle name="千位分隔 17" xfId="3147"/>
    <cellStyle name="千位分隔 18" xfId="3148"/>
    <cellStyle name="千位分隔 19" xfId="3149"/>
    <cellStyle name="千位分隔 2" xfId="3150"/>
    <cellStyle name="千位分隔 2 2" xfId="3151"/>
    <cellStyle name="千位分隔 20" xfId="3152"/>
    <cellStyle name="千位分隔 21" xfId="3153"/>
    <cellStyle name="千位分隔 3" xfId="3154"/>
    <cellStyle name="千位分隔 4" xfId="3155"/>
    <cellStyle name="千位分隔 5" xfId="3156"/>
    <cellStyle name="Comma [0]" xfId="3157"/>
    <cellStyle name="千位分隔[0] 2" xfId="3158"/>
    <cellStyle name="千位分隔[0] 2 2" xfId="3159"/>
    <cellStyle name="千位分隔[0] 3" xfId="3160"/>
    <cellStyle name="千位分隔[0] 4" xfId="3161"/>
    <cellStyle name="千位分季_新建 Microsoft Excel 工作表" xfId="3162"/>
    <cellStyle name="钎霖_4岿角利" xfId="3163"/>
    <cellStyle name="强调 1" xfId="3164"/>
    <cellStyle name="强调 2" xfId="3165"/>
    <cellStyle name="强调 3" xfId="3166"/>
    <cellStyle name="强调文字颜色 1" xfId="3167"/>
    <cellStyle name="强调文字颜色 2" xfId="3168"/>
    <cellStyle name="强调文字颜色 3" xfId="3169"/>
    <cellStyle name="强调文字颜色 4" xfId="3170"/>
    <cellStyle name="强调文字颜色 5" xfId="3171"/>
    <cellStyle name="强调文字颜色 6" xfId="3172"/>
    <cellStyle name="日期" xfId="3173"/>
    <cellStyle name="商品名称" xfId="3174"/>
    <cellStyle name="适中" xfId="3175"/>
    <cellStyle name="输出" xfId="3176"/>
    <cellStyle name="输入" xfId="3177"/>
    <cellStyle name="数量" xfId="3178"/>
    <cellStyle name="数字" xfId="3179"/>
    <cellStyle name="未定义" xfId="3180"/>
    <cellStyle name="小数" xfId="3181"/>
    <cellStyle name="样式 1" xfId="3182"/>
    <cellStyle name="Followed Hyperlink" xfId="3183"/>
    <cellStyle name="昗弨_Pacific Region P&amp;L" xfId="3184"/>
    <cellStyle name="着色 1" xfId="3185"/>
    <cellStyle name="着色 2" xfId="3186"/>
    <cellStyle name="着色 3" xfId="3187"/>
    <cellStyle name="着色 4" xfId="3188"/>
    <cellStyle name="着色 5" xfId="3189"/>
    <cellStyle name="着色 6" xfId="3190"/>
    <cellStyle name="寘嬫愗傝 [0.00]_Region Orders (2)" xfId="3191"/>
    <cellStyle name="寘嬫愗傝_Region Orders (2)" xfId="3192"/>
    <cellStyle name="注释" xfId="3193"/>
    <cellStyle name="콤마 [0]_BOILER-CO1" xfId="3194"/>
    <cellStyle name="콤마_BOILER-CO1" xfId="3195"/>
    <cellStyle name="통화 [0]_BOILER-CO1" xfId="3196"/>
    <cellStyle name="통화_BOILER-CO1" xfId="3197"/>
    <cellStyle name="표준_0N-HANDLING " xfId="31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externalLink" Target="externalLinks/externalLink1.xml" /><Relationship Id="rId33" Type="http://schemas.openxmlformats.org/officeDocument/2006/relationships/externalLink" Target="externalLinks/externalLink2.xml" /><Relationship Id="rId3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28.8.12\&#39044;&#31639;&#22788;\&#19994;&#21153;\&#26376;&#25253;&#19982;&#25968;&#25454;\&#20840;&#30465;&#22522;&#26412;&#36130;&#25919;&#24773;&#20917;\&#36130;&#25919;&#24773;&#20917;\2008&#24180;\&#20998;&#30465;&#22522;&#26412;&#24773;&#20917;--------&#20998;&#26512;&#34920;&#29256;\2007&#24180;&#32467;&#31639;&#23545;&#24080;\2007&#24180;&#27178;&#25490;&#34920;&#39044;&#35745;2008012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&#20851;&#20110;&#20020;&#28100;&#21306;2015&#24180;&#22320;&#26041;&#25919;&#24220;&#20538;&#21153;&#38480;&#39069;&#21450;&#21306;&#32423;&#39044;&#31639;&#35843;&#25972;&#26041;&#26696;&#65288;&#33609;&#26696;&#65289;&#30340;&#25253;&#21578;&#65288;&#21313;&#19971;&#23626;&#20154;&#22823;&#24120;&#22996;&#20250;30&#27425;&#20250;&#35758;&#65289;\&#20020;&#28100;&#21306;&#39044;&#31639;&#35843;&#25972;&#27719;&#25253;&#34920;123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7年平衡"/>
      <sheetName val="2007年上解"/>
      <sheetName val="2006年补助"/>
      <sheetName val="收入月报"/>
      <sheetName val="支出累计"/>
      <sheetName val="两税月报"/>
      <sheetName val="一般性转移支付"/>
      <sheetName val="民族地区转移支付"/>
      <sheetName val="2007年专款"/>
      <sheetName val="调资"/>
      <sheetName val="农村义务教育"/>
      <sheetName val="农村义教补助"/>
      <sheetName val="#REF"/>
      <sheetName val="#REF!"/>
      <sheetName val="P101200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区级一般公共预算收入"/>
      <sheetName val="区级一般公共预算支出"/>
      <sheetName val="区级政府性基金预算收入"/>
      <sheetName val="区级政府性基金预算支出"/>
      <sheetName val="国有资本经营预算收入"/>
      <sheetName val="国有资本经营预算支出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G29"/>
  <sheetViews>
    <sheetView showZeros="0" zoomScalePageLayoutView="0" workbookViewId="0" topLeftCell="A1">
      <selection activeCell="A10" sqref="A10"/>
    </sheetView>
  </sheetViews>
  <sheetFormatPr defaultColWidth="9.00390625" defaultRowHeight="14.25"/>
  <cols>
    <col min="1" max="1" width="82.75390625" style="233" customWidth="1"/>
    <col min="2" max="16384" width="9.00390625" style="233" customWidth="1"/>
  </cols>
  <sheetData>
    <row r="2" ht="21.75" customHeight="1"/>
    <row r="3" ht="21.75" customHeight="1"/>
    <row r="4" s="232" customFormat="1" ht="21.75" customHeight="1"/>
    <row r="5" s="232" customFormat="1" ht="21.75" customHeight="1"/>
    <row r="6" ht="21.75" customHeight="1"/>
    <row r="7" ht="45.75">
      <c r="A7" s="234"/>
    </row>
    <row r="8" ht="46.5">
      <c r="A8" s="235" t="s">
        <v>0</v>
      </c>
    </row>
    <row r="9" ht="46.5">
      <c r="A9" s="236"/>
    </row>
    <row r="10" ht="46.5">
      <c r="A10" s="235" t="s">
        <v>305</v>
      </c>
    </row>
    <row r="11" ht="45">
      <c r="A11" s="237"/>
    </row>
    <row r="19" spans="1:7" ht="15.75">
      <c r="A19" s="238"/>
      <c r="B19" s="238"/>
      <c r="C19" s="238"/>
      <c r="D19" s="238"/>
      <c r="E19" s="238"/>
      <c r="F19" s="238"/>
      <c r="G19" s="238"/>
    </row>
    <row r="20" spans="1:7" ht="15.75">
      <c r="A20" s="238"/>
      <c r="B20" s="238"/>
      <c r="C20" s="238"/>
      <c r="D20" s="238"/>
      <c r="E20" s="238"/>
      <c r="F20" s="238"/>
      <c r="G20" s="238"/>
    </row>
    <row r="21" spans="1:7" ht="15.75">
      <c r="A21" s="238"/>
      <c r="B21" s="238"/>
      <c r="C21" s="238"/>
      <c r="D21" s="238"/>
      <c r="E21" s="238"/>
      <c r="F21" s="238"/>
      <c r="G21" s="238"/>
    </row>
    <row r="22" spans="1:7" ht="15.75">
      <c r="A22" s="238"/>
      <c r="B22" s="238"/>
      <c r="C22" s="238"/>
      <c r="D22" s="238"/>
      <c r="E22" s="238"/>
      <c r="F22" s="238"/>
      <c r="G22" s="238"/>
    </row>
    <row r="23" spans="1:7" ht="15.75">
      <c r="A23" s="238"/>
      <c r="B23" s="238"/>
      <c r="C23" s="238"/>
      <c r="D23" s="238"/>
      <c r="E23" s="238"/>
      <c r="F23" s="238"/>
      <c r="G23" s="238"/>
    </row>
    <row r="24" spans="1:7" ht="15.75">
      <c r="A24" s="238"/>
      <c r="B24" s="238"/>
      <c r="C24" s="238"/>
      <c r="D24" s="238"/>
      <c r="E24" s="238"/>
      <c r="F24" s="238"/>
      <c r="G24" s="238"/>
    </row>
    <row r="25" spans="1:7" ht="15.75">
      <c r="A25" s="238"/>
      <c r="B25" s="238"/>
      <c r="C25" s="238"/>
      <c r="D25" s="238"/>
      <c r="E25" s="238"/>
      <c r="F25" s="238"/>
      <c r="G25" s="238"/>
    </row>
    <row r="26" spans="1:7" ht="15.75">
      <c r="A26" s="238"/>
      <c r="B26" s="238"/>
      <c r="C26" s="238"/>
      <c r="D26" s="238"/>
      <c r="E26" s="238"/>
      <c r="F26" s="238"/>
      <c r="G26" s="238"/>
    </row>
    <row r="27" spans="1:7" ht="15.75">
      <c r="A27" s="238"/>
      <c r="B27" s="238"/>
      <c r="C27" s="238"/>
      <c r="D27" s="238"/>
      <c r="E27" s="238"/>
      <c r="F27" s="238"/>
      <c r="G27" s="238"/>
    </row>
    <row r="28" spans="1:7" ht="15.75">
      <c r="A28" s="238"/>
      <c r="B28" s="238"/>
      <c r="C28" s="238"/>
      <c r="D28" s="238"/>
      <c r="E28" s="238"/>
      <c r="F28" s="238"/>
      <c r="G28" s="238"/>
    </row>
    <row r="29" spans="1:7" ht="15.75">
      <c r="A29" s="238"/>
      <c r="B29" s="238"/>
      <c r="C29" s="238"/>
      <c r="D29" s="238"/>
      <c r="E29" s="238"/>
      <c r="F29" s="238"/>
      <c r="G29" s="238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A2" sqref="A2:H2"/>
    </sheetView>
  </sheetViews>
  <sheetFormatPr defaultColWidth="9.00390625" defaultRowHeight="14.25"/>
  <cols>
    <col min="1" max="1" width="16.625" style="288" customWidth="1"/>
    <col min="2" max="2" width="16.625" style="0" customWidth="1"/>
    <col min="3" max="8" width="8.125" style="0" customWidth="1"/>
  </cols>
  <sheetData>
    <row r="1" spans="1:2" ht="23.25" customHeight="1">
      <c r="A1" s="282" t="s">
        <v>110</v>
      </c>
      <c r="B1" s="282"/>
    </row>
    <row r="2" spans="1:8" ht="58.5" customHeight="1">
      <c r="A2" s="515" t="s">
        <v>733</v>
      </c>
      <c r="B2" s="505"/>
      <c r="C2" s="505"/>
      <c r="D2" s="505"/>
      <c r="E2" s="505"/>
      <c r="F2" s="505"/>
      <c r="G2" s="505"/>
      <c r="H2" s="505"/>
    </row>
    <row r="3" spans="1:8" ht="19.5" customHeight="1">
      <c r="A3"/>
      <c r="B3" s="283"/>
      <c r="C3" s="283"/>
      <c r="D3" s="283"/>
      <c r="E3" s="283"/>
      <c r="F3" s="284"/>
      <c r="G3" s="486" t="s">
        <v>2</v>
      </c>
      <c r="H3" s="486"/>
    </row>
    <row r="4" spans="1:8" ht="49.5" customHeight="1">
      <c r="A4" s="512" t="s">
        <v>331</v>
      </c>
      <c r="B4" s="512" t="s">
        <v>332</v>
      </c>
      <c r="C4" s="512" t="s">
        <v>333</v>
      </c>
      <c r="D4" s="512"/>
      <c r="E4" s="512"/>
      <c r="F4" s="512" t="s">
        <v>334</v>
      </c>
      <c r="G4" s="512"/>
      <c r="H4" s="512"/>
    </row>
    <row r="5" spans="1:8" ht="49.5" customHeight="1">
      <c r="A5" s="512"/>
      <c r="B5" s="512"/>
      <c r="C5" s="285" t="s">
        <v>225</v>
      </c>
      <c r="D5" s="285" t="s">
        <v>335</v>
      </c>
      <c r="E5" s="285" t="s">
        <v>336</v>
      </c>
      <c r="F5" s="285" t="s">
        <v>225</v>
      </c>
      <c r="G5" s="285" t="s">
        <v>335</v>
      </c>
      <c r="H5" s="285" t="s">
        <v>336</v>
      </c>
    </row>
    <row r="6" spans="1:8" ht="49.5" customHeight="1">
      <c r="A6" s="286">
        <v>443000</v>
      </c>
      <c r="B6" s="286">
        <v>20000</v>
      </c>
      <c r="C6" s="286">
        <v>463000</v>
      </c>
      <c r="D6" s="286">
        <v>392300</v>
      </c>
      <c r="E6" s="286">
        <v>70700</v>
      </c>
      <c r="F6" s="286">
        <v>456556</v>
      </c>
      <c r="G6" s="286">
        <v>386336</v>
      </c>
      <c r="H6" s="286">
        <v>70220</v>
      </c>
    </row>
    <row r="7" spans="1:8" ht="49.5" customHeight="1">
      <c r="A7" s="508" t="s">
        <v>337</v>
      </c>
      <c r="B7" s="509"/>
      <c r="C7" s="512" t="s">
        <v>338</v>
      </c>
      <c r="D7" s="512"/>
      <c r="E7" s="512"/>
      <c r="F7" s="512" t="s">
        <v>339</v>
      </c>
      <c r="G7" s="512"/>
      <c r="H7" s="512"/>
    </row>
    <row r="8" spans="1:8" ht="49.5" customHeight="1">
      <c r="A8" s="510"/>
      <c r="B8" s="511"/>
      <c r="C8" s="285" t="s">
        <v>229</v>
      </c>
      <c r="D8" s="285" t="s">
        <v>340</v>
      </c>
      <c r="E8" s="285" t="s">
        <v>341</v>
      </c>
      <c r="F8" s="285" t="s">
        <v>229</v>
      </c>
      <c r="G8" s="287" t="s">
        <v>340</v>
      </c>
      <c r="H8" s="287" t="s">
        <v>341</v>
      </c>
    </row>
    <row r="9" spans="1:8" ht="50.25" customHeight="1">
      <c r="A9" s="513">
        <f>C9+F9</f>
        <v>163700</v>
      </c>
      <c r="B9" s="514"/>
      <c r="C9" s="286">
        <v>123700</v>
      </c>
      <c r="D9" s="286">
        <v>2000</v>
      </c>
      <c r="E9" s="286">
        <v>121700</v>
      </c>
      <c r="F9" s="286">
        <v>40000</v>
      </c>
      <c r="G9" s="286">
        <v>18000</v>
      </c>
      <c r="H9" s="286">
        <v>22000</v>
      </c>
    </row>
  </sheetData>
  <sheetProtection/>
  <mergeCells count="10">
    <mergeCell ref="A7:B8"/>
    <mergeCell ref="C7:E7"/>
    <mergeCell ref="F7:H7"/>
    <mergeCell ref="A9:B9"/>
    <mergeCell ref="A2:H2"/>
    <mergeCell ref="G3:H3"/>
    <mergeCell ref="A4:A5"/>
    <mergeCell ref="B4:B5"/>
    <mergeCell ref="C4:E4"/>
    <mergeCell ref="F4:H4"/>
  </mergeCells>
  <printOptions/>
  <pageMargins left="0.7" right="0.7" top="0.75" bottom="0.75" header="0.3" footer="0.3"/>
  <pageSetup horizontalDpi="1200" verticalDpi="1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7:G29"/>
  <sheetViews>
    <sheetView showZeros="0" zoomScalePageLayoutView="0" workbookViewId="0" topLeftCell="A7">
      <selection activeCell="D6" sqref="D6"/>
    </sheetView>
  </sheetViews>
  <sheetFormatPr defaultColWidth="9.00390625" defaultRowHeight="14.25"/>
  <cols>
    <col min="1" max="1" width="82.75390625" style="233" customWidth="1"/>
    <col min="2" max="16384" width="9.00390625" style="233" customWidth="1"/>
  </cols>
  <sheetData>
    <row r="1" ht="18.75" customHeight="1"/>
    <row r="2" ht="26.25" customHeight="1"/>
    <row r="3" ht="19.5" customHeight="1"/>
    <row r="4" s="232" customFormat="1" ht="22.5" customHeight="1"/>
    <row r="5" s="232" customFormat="1" ht="22.5" customHeight="1"/>
    <row r="6" ht="21.75" customHeight="1"/>
    <row r="7" ht="45.75">
      <c r="A7" s="234"/>
    </row>
    <row r="8" ht="46.5">
      <c r="A8" s="235" t="s">
        <v>109</v>
      </c>
    </row>
    <row r="9" ht="46.5">
      <c r="A9" s="236"/>
    </row>
    <row r="10" ht="46.5">
      <c r="A10" s="235" t="s">
        <v>724</v>
      </c>
    </row>
    <row r="11" ht="45">
      <c r="A11" s="237"/>
    </row>
    <row r="19" spans="1:7" ht="15.75">
      <c r="A19" s="238"/>
      <c r="B19" s="238"/>
      <c r="C19" s="238"/>
      <c r="D19" s="238"/>
      <c r="E19" s="238"/>
      <c r="F19" s="238"/>
      <c r="G19" s="238"/>
    </row>
    <row r="20" spans="1:7" ht="15.75">
      <c r="A20" s="238"/>
      <c r="B20" s="238"/>
      <c r="C20" s="238"/>
      <c r="D20" s="238"/>
      <c r="E20" s="238"/>
      <c r="F20" s="238"/>
      <c r="G20" s="238"/>
    </row>
    <row r="21" spans="1:7" ht="15.75">
      <c r="A21" s="238"/>
      <c r="B21" s="238"/>
      <c r="C21" s="238"/>
      <c r="D21" s="238"/>
      <c r="E21" s="238"/>
      <c r="F21" s="238"/>
      <c r="G21" s="238"/>
    </row>
    <row r="22" spans="1:7" ht="15.75">
      <c r="A22" s="238"/>
      <c r="B22" s="238"/>
      <c r="C22" s="238"/>
      <c r="D22" s="238"/>
      <c r="E22" s="238"/>
      <c r="F22" s="238"/>
      <c r="G22" s="238"/>
    </row>
    <row r="23" spans="1:7" ht="15.75">
      <c r="A23" s="238"/>
      <c r="B23" s="238"/>
      <c r="C23" s="238"/>
      <c r="D23" s="238"/>
      <c r="E23" s="238"/>
      <c r="F23" s="238"/>
      <c r="G23" s="238"/>
    </row>
    <row r="24" spans="1:7" ht="15.75">
      <c r="A24" s="238"/>
      <c r="B24" s="238"/>
      <c r="C24" s="238"/>
      <c r="D24" s="238"/>
      <c r="E24" s="238"/>
      <c r="F24" s="238"/>
      <c r="G24" s="238"/>
    </row>
    <row r="25" spans="1:7" ht="15.75">
      <c r="A25" s="238"/>
      <c r="B25" s="238"/>
      <c r="C25" s="238"/>
      <c r="D25" s="238"/>
      <c r="E25" s="238"/>
      <c r="F25" s="238"/>
      <c r="G25" s="238"/>
    </row>
    <row r="26" spans="1:7" ht="15.75">
      <c r="A26" s="238"/>
      <c r="B26" s="238"/>
      <c r="C26" s="238"/>
      <c r="D26" s="238"/>
      <c r="E26" s="238"/>
      <c r="F26" s="238"/>
      <c r="G26" s="238"/>
    </row>
    <row r="27" spans="1:7" ht="15.75">
      <c r="A27" s="238"/>
      <c r="B27" s="238"/>
      <c r="C27" s="238"/>
      <c r="D27" s="238"/>
      <c r="E27" s="238"/>
      <c r="F27" s="238"/>
      <c r="G27" s="238"/>
    </row>
    <row r="28" spans="1:7" ht="15.75">
      <c r="A28" s="238"/>
      <c r="B28" s="238"/>
      <c r="C28" s="238"/>
      <c r="D28" s="238"/>
      <c r="E28" s="238"/>
      <c r="F28" s="238"/>
      <c r="G28" s="238"/>
    </row>
    <row r="29" spans="1:7" ht="15.75">
      <c r="A29" s="238"/>
      <c r="B29" s="238"/>
      <c r="C29" s="238"/>
      <c r="D29" s="238"/>
      <c r="E29" s="238"/>
      <c r="F29" s="238"/>
      <c r="G29" s="238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8:B8"/>
  <sheetViews>
    <sheetView zoomScalePageLayoutView="0" workbookViewId="0" topLeftCell="A1">
      <selection activeCell="D6" sqref="D6"/>
    </sheetView>
  </sheetViews>
  <sheetFormatPr defaultColWidth="9.00390625" defaultRowHeight="14.25"/>
  <sheetData>
    <row r="8" ht="14.25">
      <c r="B8" t="s">
        <v>725</v>
      </c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40"/>
  <sheetViews>
    <sheetView showZeros="0" zoomScaleSheetLayoutView="85" zoomScalePageLayoutView="0" workbookViewId="0" topLeftCell="A1">
      <pane xSplit="1" ySplit="5" topLeftCell="B6" activePane="bottomRight" state="frozen"/>
      <selection pane="topLeft" activeCell="D6" sqref="D6"/>
      <selection pane="topRight" activeCell="D6" sqref="D6"/>
      <selection pane="bottomLeft" activeCell="D6" sqref="D6"/>
      <selection pane="bottomRight" activeCell="A2" sqref="A2:F2"/>
    </sheetView>
  </sheetViews>
  <sheetFormatPr defaultColWidth="9.00390625" defaultRowHeight="14.25"/>
  <cols>
    <col min="1" max="1" width="24.875" style="137" customWidth="1"/>
    <col min="2" max="2" width="11.25390625" style="137" customWidth="1"/>
    <col min="3" max="3" width="12.00390625" style="137" customWidth="1"/>
    <col min="4" max="4" width="10.75390625" style="217" customWidth="1"/>
    <col min="5" max="5" width="10.375" style="190" customWidth="1"/>
    <col min="6" max="6" width="10.75390625" style="190" customWidth="1"/>
    <col min="7" max="16384" width="9.00390625" style="137" customWidth="1"/>
  </cols>
  <sheetData>
    <row r="1" spans="1:6" s="212" customFormat="1" ht="18.75" customHeight="1">
      <c r="A1" s="117" t="s">
        <v>705</v>
      </c>
      <c r="B1" s="110"/>
      <c r="C1" s="110"/>
      <c r="D1" s="218"/>
      <c r="E1" s="110"/>
      <c r="F1" s="110"/>
    </row>
    <row r="2" spans="1:6" s="213" customFormat="1" ht="26.25" customHeight="1">
      <c r="A2" s="461" t="s">
        <v>734</v>
      </c>
      <c r="B2" s="461"/>
      <c r="C2" s="461"/>
      <c r="D2" s="461"/>
      <c r="E2" s="461"/>
      <c r="F2" s="461"/>
    </row>
    <row r="3" spans="1:6" s="214" customFormat="1" ht="19.5" customHeight="1">
      <c r="A3" s="219"/>
      <c r="B3" s="219"/>
      <c r="C3" s="219"/>
      <c r="D3" s="220"/>
      <c r="E3" s="114"/>
      <c r="F3" s="367" t="s">
        <v>2</v>
      </c>
    </row>
    <row r="4" spans="1:6" s="215" customFormat="1" ht="22.5" customHeight="1">
      <c r="A4" s="466" t="s">
        <v>3</v>
      </c>
      <c r="B4" s="493" t="s">
        <v>4</v>
      </c>
      <c r="C4" s="493" t="s">
        <v>342</v>
      </c>
      <c r="D4" s="516" t="s">
        <v>343</v>
      </c>
      <c r="E4" s="517"/>
      <c r="F4" s="518"/>
    </row>
    <row r="5" spans="1:6" s="216" customFormat="1" ht="22.5" customHeight="1">
      <c r="A5" s="467"/>
      <c r="B5" s="493"/>
      <c r="C5" s="493" t="s">
        <v>5</v>
      </c>
      <c r="D5" s="173" t="s">
        <v>5</v>
      </c>
      <c r="E5" s="173" t="s">
        <v>6</v>
      </c>
      <c r="F5" s="119" t="s">
        <v>7</v>
      </c>
    </row>
    <row r="6" spans="1:6" s="214" customFormat="1" ht="18" customHeight="1">
      <c r="A6" s="356" t="s">
        <v>8</v>
      </c>
      <c r="B6" s="222">
        <f>SUM(B7:B19)</f>
        <v>295514.33890279994</v>
      </c>
      <c r="C6" s="222">
        <f>SUM(C7:C19)</f>
        <v>336260</v>
      </c>
      <c r="D6" s="222">
        <f>SUM(D7:D19)</f>
        <v>335678.86467329995</v>
      </c>
      <c r="E6" s="151">
        <f>D6/C6*100</f>
        <v>99.82717678977575</v>
      </c>
      <c r="F6" s="151">
        <f>D6/B6*100-100</f>
        <v>13.591396586583528</v>
      </c>
    </row>
    <row r="7" spans="1:6" s="214" customFormat="1" ht="18" customHeight="1">
      <c r="A7" s="357" t="s">
        <v>743</v>
      </c>
      <c r="B7" s="183">
        <v>142894.05</v>
      </c>
      <c r="C7" s="183">
        <v>190930</v>
      </c>
      <c r="D7" s="183">
        <v>190720.70742559998</v>
      </c>
      <c r="E7" s="1">
        <f aca="true" t="shared" si="0" ref="E7:E27">D7/C7*100</f>
        <v>99.89038256198606</v>
      </c>
      <c r="F7" s="1">
        <f aca="true" t="shared" si="1" ref="F7:F27">D7/B7*100-100</f>
        <v>33.4700132200046</v>
      </c>
    </row>
    <row r="8" spans="1:6" s="214" customFormat="1" ht="18" customHeight="1">
      <c r="A8" s="357" t="s">
        <v>744</v>
      </c>
      <c r="B8" s="183">
        <v>17250.578193</v>
      </c>
      <c r="C8" s="183">
        <v>0</v>
      </c>
      <c r="D8" s="183">
        <v>-13.393177500000007</v>
      </c>
      <c r="E8" s="1"/>
      <c r="F8" s="1">
        <f t="shared" si="1"/>
        <v>-100.07763900635769</v>
      </c>
    </row>
    <row r="9" spans="1:6" s="214" customFormat="1" ht="18" customHeight="1">
      <c r="A9" s="357" t="s">
        <v>745</v>
      </c>
      <c r="B9" s="183">
        <v>3541.279999999999</v>
      </c>
      <c r="C9" s="183">
        <v>1400</v>
      </c>
      <c r="D9" s="183">
        <v>1382.290247200006</v>
      </c>
      <c r="E9" s="1">
        <f t="shared" si="0"/>
        <v>98.73501765714329</v>
      </c>
      <c r="F9" s="1">
        <f t="shared" si="1"/>
        <v>-60.96636676004138</v>
      </c>
    </row>
    <row r="10" spans="1:6" s="214" customFormat="1" ht="18" customHeight="1">
      <c r="A10" s="357" t="s">
        <v>746</v>
      </c>
      <c r="B10" s="183">
        <v>4935.468514800001</v>
      </c>
      <c r="C10" s="183">
        <v>47500</v>
      </c>
      <c r="D10" s="183">
        <v>47436.440625999996</v>
      </c>
      <c r="E10" s="1">
        <f t="shared" si="0"/>
        <v>99.86619079157893</v>
      </c>
      <c r="F10" s="1">
        <f t="shared" si="1"/>
        <v>861.1334867956757</v>
      </c>
    </row>
    <row r="11" spans="1:6" s="214" customFormat="1" ht="18" customHeight="1">
      <c r="A11" s="358" t="s">
        <v>747</v>
      </c>
      <c r="B11" s="183">
        <v>564.2866740000002</v>
      </c>
      <c r="C11" s="183">
        <v>400</v>
      </c>
      <c r="D11" s="183">
        <v>399.2624179999998</v>
      </c>
      <c r="E11" s="1">
        <f t="shared" si="0"/>
        <v>99.81560449999995</v>
      </c>
      <c r="F11" s="1">
        <f t="shared" si="1"/>
        <v>-29.24475512246464</v>
      </c>
    </row>
    <row r="12" spans="1:6" s="214" customFormat="1" ht="18" customHeight="1">
      <c r="A12" s="358" t="s">
        <v>748</v>
      </c>
      <c r="B12" s="183">
        <v>63269.301277</v>
      </c>
      <c r="C12" s="183">
        <v>43520</v>
      </c>
      <c r="D12" s="183">
        <v>43482.263983</v>
      </c>
      <c r="E12" s="1">
        <f t="shared" si="0"/>
        <v>99.91329040211396</v>
      </c>
      <c r="F12" s="1">
        <f t="shared" si="1"/>
        <v>-31.274309806852713</v>
      </c>
    </row>
    <row r="13" spans="1:6" s="214" customFormat="1" ht="18" customHeight="1">
      <c r="A13" s="358" t="s">
        <v>749</v>
      </c>
      <c r="B13" s="183">
        <v>4049.9459499999994</v>
      </c>
      <c r="C13" s="183">
        <v>4000</v>
      </c>
      <c r="D13" s="183">
        <v>3989.734265000001</v>
      </c>
      <c r="E13" s="1">
        <f t="shared" si="0"/>
        <v>99.74335662500002</v>
      </c>
      <c r="F13" s="1">
        <f t="shared" si="1"/>
        <v>-1.486728113001078</v>
      </c>
    </row>
    <row r="14" spans="1:6" s="214" customFormat="1" ht="18" customHeight="1">
      <c r="A14" s="358" t="s">
        <v>750</v>
      </c>
      <c r="B14" s="183">
        <v>1939.8348099999994</v>
      </c>
      <c r="C14" s="183">
        <v>2870</v>
      </c>
      <c r="D14" s="183">
        <v>2867.3666390000008</v>
      </c>
      <c r="E14" s="1">
        <f t="shared" si="0"/>
        <v>99.90824526132407</v>
      </c>
      <c r="F14" s="1">
        <f t="shared" si="1"/>
        <v>47.81499044240792</v>
      </c>
    </row>
    <row r="15" spans="1:6" s="214" customFormat="1" ht="18" customHeight="1">
      <c r="A15" s="358" t="s">
        <v>751</v>
      </c>
      <c r="B15" s="183">
        <v>27886.242374</v>
      </c>
      <c r="C15" s="183">
        <v>26550</v>
      </c>
      <c r="D15" s="183">
        <v>26447.714784</v>
      </c>
      <c r="E15" s="1">
        <f t="shared" si="0"/>
        <v>99.61474494915254</v>
      </c>
      <c r="F15" s="1">
        <f t="shared" si="1"/>
        <v>-5.158556576777173</v>
      </c>
    </row>
    <row r="16" spans="1:11" s="214" customFormat="1" ht="18" customHeight="1">
      <c r="A16" s="358" t="s">
        <v>9</v>
      </c>
      <c r="B16" s="183">
        <v>140.82989499999985</v>
      </c>
      <c r="C16" s="183">
        <v>630</v>
      </c>
      <c r="D16" s="183">
        <v>627.4729220000027</v>
      </c>
      <c r="E16" s="1">
        <f t="shared" si="0"/>
        <v>99.59887650793692</v>
      </c>
      <c r="F16" s="1">
        <f t="shared" si="1"/>
        <v>345.5537810349169</v>
      </c>
      <c r="H16" s="224"/>
      <c r="I16" s="224"/>
      <c r="J16" s="231"/>
      <c r="K16" s="231"/>
    </row>
    <row r="17" spans="1:6" s="214" customFormat="1" ht="18" customHeight="1">
      <c r="A17" s="358" t="s">
        <v>111</v>
      </c>
      <c r="B17" s="183">
        <v>2323.568169</v>
      </c>
      <c r="C17" s="183">
        <v>2400</v>
      </c>
      <c r="D17" s="183">
        <v>2381.0045410000002</v>
      </c>
      <c r="E17" s="1">
        <f t="shared" si="0"/>
        <v>99.20852254166668</v>
      </c>
      <c r="F17" s="1">
        <f t="shared" si="1"/>
        <v>2.4719038918801886</v>
      </c>
    </row>
    <row r="18" spans="1:6" s="214" customFormat="1" ht="18" customHeight="1">
      <c r="A18" s="358" t="s">
        <v>11</v>
      </c>
      <c r="B18" s="183">
        <v>16052.953045999999</v>
      </c>
      <c r="C18" s="183">
        <v>3560</v>
      </c>
      <c r="D18" s="183">
        <v>3544</v>
      </c>
      <c r="E18" s="1">
        <f t="shared" si="0"/>
        <v>99.5505617977528</v>
      </c>
      <c r="F18" s="1">
        <f t="shared" si="1"/>
        <v>-77.92306505946532</v>
      </c>
    </row>
    <row r="19" spans="1:7" s="214" customFormat="1" ht="18" customHeight="1">
      <c r="A19" s="358" t="s">
        <v>752</v>
      </c>
      <c r="B19" s="183">
        <v>10666</v>
      </c>
      <c r="C19" s="183">
        <v>12500</v>
      </c>
      <c r="D19" s="183">
        <v>12414</v>
      </c>
      <c r="E19" s="1">
        <f t="shared" si="0"/>
        <v>99.312</v>
      </c>
      <c r="F19" s="1">
        <f t="shared" si="1"/>
        <v>16.388524282767662</v>
      </c>
      <c r="G19" s="223"/>
    </row>
    <row r="20" spans="1:7" s="214" customFormat="1" ht="18" customHeight="1">
      <c r="A20" s="358" t="s">
        <v>753</v>
      </c>
      <c r="B20" s="183">
        <f>SUM(B21:B26)</f>
        <v>150640.833793</v>
      </c>
      <c r="C20" s="183">
        <f>SUM(C21:C26)</f>
        <v>140130</v>
      </c>
      <c r="D20" s="183">
        <f>SUM(D21:D26)</f>
        <v>142205.763959</v>
      </c>
      <c r="E20" s="1">
        <f t="shared" si="0"/>
        <v>101.48131303717976</v>
      </c>
      <c r="F20" s="1">
        <f t="shared" si="1"/>
        <v>-5.599457744366234</v>
      </c>
      <c r="G20" s="225"/>
    </row>
    <row r="21" spans="1:7" s="214" customFormat="1" ht="18" customHeight="1">
      <c r="A21" s="358" t="s">
        <v>793</v>
      </c>
      <c r="B21" s="183">
        <v>80827.103793</v>
      </c>
      <c r="C21" s="183">
        <v>68500</v>
      </c>
      <c r="D21" s="183">
        <v>69133.763959</v>
      </c>
      <c r="E21" s="1">
        <f t="shared" si="0"/>
        <v>100.92520285985402</v>
      </c>
      <c r="F21" s="1">
        <f t="shared" si="1"/>
        <v>-14.46710235213537</v>
      </c>
      <c r="G21" s="225"/>
    </row>
    <row r="22" spans="1:7" s="214" customFormat="1" ht="18" customHeight="1">
      <c r="A22" s="358" t="s">
        <v>794</v>
      </c>
      <c r="B22" s="183">
        <v>5814</v>
      </c>
      <c r="C22" s="183">
        <v>7000</v>
      </c>
      <c r="D22" s="183">
        <v>7476</v>
      </c>
      <c r="E22" s="1">
        <f t="shared" si="0"/>
        <v>106.80000000000001</v>
      </c>
      <c r="F22" s="1">
        <f t="shared" si="1"/>
        <v>28.58617131062951</v>
      </c>
      <c r="G22" s="225"/>
    </row>
    <row r="23" spans="1:7" s="214" customFormat="1" ht="18" customHeight="1">
      <c r="A23" s="358" t="s">
        <v>795</v>
      </c>
      <c r="B23" s="183">
        <v>7583</v>
      </c>
      <c r="C23" s="183">
        <v>13500</v>
      </c>
      <c r="D23" s="183">
        <v>13953</v>
      </c>
      <c r="E23" s="1">
        <f t="shared" si="0"/>
        <v>103.35555555555555</v>
      </c>
      <c r="F23" s="1">
        <f t="shared" si="1"/>
        <v>84.00369246999867</v>
      </c>
      <c r="G23" s="225"/>
    </row>
    <row r="24" spans="1:7" s="214" customFormat="1" ht="18" customHeight="1">
      <c r="A24" s="358" t="s">
        <v>796</v>
      </c>
      <c r="B24" s="183">
        <v>24500</v>
      </c>
      <c r="C24" s="183">
        <v>0</v>
      </c>
      <c r="D24" s="183">
        <v>0</v>
      </c>
      <c r="E24" s="1"/>
      <c r="F24" s="1">
        <f t="shared" si="1"/>
        <v>-100</v>
      </c>
      <c r="G24" s="225"/>
    </row>
    <row r="25" spans="1:7" s="214" customFormat="1" ht="18" customHeight="1">
      <c r="A25" s="358" t="s">
        <v>797</v>
      </c>
      <c r="B25" s="183">
        <v>30427.73</v>
      </c>
      <c r="C25" s="183">
        <v>47480</v>
      </c>
      <c r="D25" s="183">
        <v>47974</v>
      </c>
      <c r="E25" s="1">
        <f t="shared" si="0"/>
        <v>101.04043807919123</v>
      </c>
      <c r="F25" s="1">
        <f t="shared" si="1"/>
        <v>57.66539271907567</v>
      </c>
      <c r="G25" s="225"/>
    </row>
    <row r="26" spans="1:7" s="214" customFormat="1" ht="18" customHeight="1">
      <c r="A26" s="358" t="s">
        <v>798</v>
      </c>
      <c r="B26" s="183">
        <v>1489</v>
      </c>
      <c r="C26" s="183">
        <v>3650</v>
      </c>
      <c r="D26" s="183">
        <v>3669</v>
      </c>
      <c r="E26" s="1">
        <f t="shared" si="0"/>
        <v>100.52054794520548</v>
      </c>
      <c r="F26" s="1">
        <f t="shared" si="1"/>
        <v>146.4069845533915</v>
      </c>
      <c r="G26" s="225"/>
    </row>
    <row r="27" spans="1:7" s="214" customFormat="1" ht="18" customHeight="1">
      <c r="A27" s="226" t="s">
        <v>12</v>
      </c>
      <c r="B27" s="228">
        <f>B6+B20</f>
        <v>446155.17269579996</v>
      </c>
      <c r="C27" s="228">
        <f>C6+C20</f>
        <v>476390</v>
      </c>
      <c r="D27" s="228">
        <f>D6+D20</f>
        <v>477884.62863229995</v>
      </c>
      <c r="E27" s="1">
        <f t="shared" si="0"/>
        <v>100.31374055549026</v>
      </c>
      <c r="F27" s="1">
        <f t="shared" si="1"/>
        <v>7.111753461196329</v>
      </c>
      <c r="G27" s="225"/>
    </row>
    <row r="28" spans="1:7" s="214" customFormat="1" ht="18" customHeight="1">
      <c r="A28" s="359" t="s">
        <v>13</v>
      </c>
      <c r="B28" s="183">
        <f>B29</f>
        <v>133830</v>
      </c>
      <c r="C28" s="183">
        <f>C29</f>
        <v>123700</v>
      </c>
      <c r="D28" s="183">
        <f>D29</f>
        <v>123700</v>
      </c>
      <c r="E28" s="1"/>
      <c r="F28" s="1"/>
      <c r="G28" s="225"/>
    </row>
    <row r="29" spans="1:7" s="214" customFormat="1" ht="18" customHeight="1">
      <c r="A29" s="359" t="s">
        <v>760</v>
      </c>
      <c r="B29" s="183">
        <v>133830</v>
      </c>
      <c r="C29" s="183">
        <v>123700</v>
      </c>
      <c r="D29" s="183">
        <v>123700</v>
      </c>
      <c r="E29" s="1"/>
      <c r="F29" s="1"/>
      <c r="G29" s="225"/>
    </row>
    <row r="30" spans="1:7" s="214" customFormat="1" ht="18" customHeight="1">
      <c r="A30" s="359" t="s">
        <v>14</v>
      </c>
      <c r="B30" s="183">
        <f>SUM(B31:B37)</f>
        <v>98981</v>
      </c>
      <c r="C30" s="183">
        <f>SUM(C31:C37)</f>
        <v>387623</v>
      </c>
      <c r="D30" s="183">
        <f>SUM(D31:D37)</f>
        <v>390650</v>
      </c>
      <c r="E30" s="1"/>
      <c r="F30" s="1"/>
      <c r="G30" s="225"/>
    </row>
    <row r="31" spans="1:7" s="214" customFormat="1" ht="18" customHeight="1">
      <c r="A31" s="360" t="s">
        <v>761</v>
      </c>
      <c r="B31" s="183">
        <v>29890</v>
      </c>
      <c r="C31" s="183">
        <v>31689</v>
      </c>
      <c r="D31" s="183">
        <v>31689</v>
      </c>
      <c r="E31" s="1"/>
      <c r="F31" s="1"/>
      <c r="G31" s="225"/>
    </row>
    <row r="32" spans="1:7" s="214" customFormat="1" ht="18" customHeight="1">
      <c r="A32" s="360" t="s">
        <v>762</v>
      </c>
      <c r="B32" s="183">
        <v>32828</v>
      </c>
      <c r="C32" s="183">
        <v>78000</v>
      </c>
      <c r="D32" s="183">
        <v>78808</v>
      </c>
      <c r="E32" s="1"/>
      <c r="F32" s="1"/>
      <c r="G32" s="225"/>
    </row>
    <row r="33" spans="1:7" s="214" customFormat="1" ht="18" customHeight="1">
      <c r="A33" s="360" t="s">
        <v>763</v>
      </c>
      <c r="B33" s="183">
        <v>22502</v>
      </c>
      <c r="C33" s="183">
        <v>53430</v>
      </c>
      <c r="D33" s="183">
        <v>54813</v>
      </c>
      <c r="E33" s="1"/>
      <c r="F33" s="1"/>
      <c r="G33" s="225"/>
    </row>
    <row r="34" spans="1:7" s="214" customFormat="1" ht="18" customHeight="1">
      <c r="A34" s="360" t="s">
        <v>344</v>
      </c>
      <c r="B34" s="183"/>
      <c r="C34" s="183">
        <v>207088</v>
      </c>
      <c r="D34" s="183">
        <v>207924</v>
      </c>
      <c r="E34" s="1"/>
      <c r="F34" s="1"/>
      <c r="G34" s="225"/>
    </row>
    <row r="35" spans="1:7" s="214" customFormat="1" ht="18" customHeight="1">
      <c r="A35" s="360" t="s">
        <v>764</v>
      </c>
      <c r="B35" s="183">
        <v>1609</v>
      </c>
      <c r="C35" s="183">
        <v>2350</v>
      </c>
      <c r="D35" s="183">
        <v>2350</v>
      </c>
      <c r="E35" s="1"/>
      <c r="F35" s="1"/>
      <c r="G35" s="225"/>
    </row>
    <row r="36" spans="1:7" s="214" customFormat="1" ht="18" customHeight="1">
      <c r="A36" s="360" t="s">
        <v>15</v>
      </c>
      <c r="B36" s="183">
        <v>1364</v>
      </c>
      <c r="C36" s="183">
        <v>0</v>
      </c>
      <c r="D36" s="183">
        <v>0</v>
      </c>
      <c r="E36" s="1"/>
      <c r="F36" s="1"/>
      <c r="G36" s="225"/>
    </row>
    <row r="37" spans="1:7" s="214" customFormat="1" ht="18" customHeight="1">
      <c r="A37" s="361" t="s">
        <v>765</v>
      </c>
      <c r="B37" s="183">
        <v>10788</v>
      </c>
      <c r="C37" s="183">
        <v>15066</v>
      </c>
      <c r="D37" s="183">
        <v>15066</v>
      </c>
      <c r="E37" s="1"/>
      <c r="F37" s="1"/>
      <c r="G37" s="225"/>
    </row>
    <row r="38" spans="1:7" s="214" customFormat="1" ht="18" customHeight="1">
      <c r="A38" s="229" t="s">
        <v>16</v>
      </c>
      <c r="B38" s="130">
        <f>B27+B28+B30</f>
        <v>678966.1726958</v>
      </c>
      <c r="C38" s="130">
        <f>C27+C28+C30</f>
        <v>987713</v>
      </c>
      <c r="D38" s="130">
        <f>D27+D28+D30</f>
        <v>992234.6286323</v>
      </c>
      <c r="E38" s="162"/>
      <c r="F38" s="162"/>
      <c r="G38" s="225"/>
    </row>
    <row r="39" spans="1:7" ht="18" customHeight="1">
      <c r="A39" s="465" t="s">
        <v>701</v>
      </c>
      <c r="B39" s="465"/>
      <c r="C39" s="465"/>
      <c r="D39" s="465"/>
      <c r="E39" s="465"/>
      <c r="F39" s="465"/>
      <c r="G39" s="164"/>
    </row>
    <row r="40" spans="1:7" ht="15.75">
      <c r="A40" s="164"/>
      <c r="B40" s="164"/>
      <c r="C40" s="164"/>
      <c r="D40" s="230"/>
      <c r="E40" s="115"/>
      <c r="F40" s="115"/>
      <c r="G40" s="164"/>
    </row>
  </sheetData>
  <sheetProtection/>
  <mergeCells count="6">
    <mergeCell ref="A2:F2"/>
    <mergeCell ref="D4:F4"/>
    <mergeCell ref="A39:F39"/>
    <mergeCell ref="A4:A5"/>
    <mergeCell ref="B4:B5"/>
    <mergeCell ref="C4:C5"/>
  </mergeCells>
  <printOptions horizontalCentered="1"/>
  <pageMargins left="0.7480314960629921" right="0.7480314960629921" top="0.7874015748031497" bottom="0.5905511811023623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38"/>
  <sheetViews>
    <sheetView showZeros="0" zoomScaleSheetLayoutView="100" zoomScalePageLayoutView="0" workbookViewId="0" topLeftCell="A1">
      <pane xSplit="1" ySplit="5" topLeftCell="B6" activePane="bottomRight" state="frozen"/>
      <selection pane="topLeft" activeCell="D6" sqref="D6"/>
      <selection pane="topRight" activeCell="D6" sqref="D6"/>
      <selection pane="bottomLeft" activeCell="D6" sqref="D6"/>
      <selection pane="bottomRight" activeCell="A2" sqref="A2:F2"/>
    </sheetView>
  </sheetViews>
  <sheetFormatPr defaultColWidth="9.00390625" defaultRowHeight="14.25"/>
  <cols>
    <col min="1" max="1" width="25.875" style="189" customWidth="1"/>
    <col min="2" max="2" width="11.375" style="190" customWidth="1"/>
    <col min="3" max="3" width="12.375" style="191" customWidth="1"/>
    <col min="4" max="4" width="10.50390625" style="190" customWidth="1"/>
    <col min="5" max="5" width="10.25390625" style="190" customWidth="1"/>
    <col min="6" max="6" width="9.875" style="190" customWidth="1"/>
    <col min="7" max="7" width="8.25390625" style="190" hidden="1" customWidth="1"/>
    <col min="8" max="16384" width="9.00390625" style="190" customWidth="1"/>
  </cols>
  <sheetData>
    <row r="1" spans="1:7" s="185" customFormat="1" ht="18.75" customHeight="1">
      <c r="A1" s="192" t="s">
        <v>706</v>
      </c>
      <c r="B1" s="193"/>
      <c r="C1" s="194"/>
      <c r="D1" s="193"/>
      <c r="E1" s="193"/>
      <c r="F1" s="193"/>
      <c r="G1" s="110"/>
    </row>
    <row r="2" spans="1:7" s="186" customFormat="1" ht="26.25" customHeight="1">
      <c r="A2" s="469" t="s">
        <v>799</v>
      </c>
      <c r="B2" s="469"/>
      <c r="C2" s="469"/>
      <c r="D2" s="469"/>
      <c r="E2" s="469"/>
      <c r="F2" s="469"/>
      <c r="G2" s="111"/>
    </row>
    <row r="3" spans="1:7" s="187" customFormat="1" ht="19.5" customHeight="1">
      <c r="A3" s="195"/>
      <c r="B3" s="196"/>
      <c r="C3" s="197"/>
      <c r="D3" s="196"/>
      <c r="E3" s="196"/>
      <c r="F3" s="366" t="s">
        <v>2</v>
      </c>
      <c r="G3" s="114"/>
    </row>
    <row r="4" spans="1:6" s="112" customFormat="1" ht="22.5" customHeight="1">
      <c r="A4" s="470" t="s">
        <v>3</v>
      </c>
      <c r="B4" s="493" t="s">
        <v>345</v>
      </c>
      <c r="C4" s="493" t="s">
        <v>342</v>
      </c>
      <c r="D4" s="516" t="s">
        <v>343</v>
      </c>
      <c r="E4" s="517"/>
      <c r="F4" s="518"/>
    </row>
    <row r="5" spans="1:6" s="113" customFormat="1" ht="22.5" customHeight="1">
      <c r="A5" s="471"/>
      <c r="B5" s="493"/>
      <c r="C5" s="493" t="s">
        <v>5</v>
      </c>
      <c r="D5" s="173" t="s">
        <v>5</v>
      </c>
      <c r="E5" s="173" t="s">
        <v>6</v>
      </c>
      <c r="F5" s="10" t="s">
        <v>7</v>
      </c>
    </row>
    <row r="6" spans="1:7" s="187" customFormat="1" ht="19.5" customHeight="1">
      <c r="A6" s="364" t="s">
        <v>18</v>
      </c>
      <c r="B6" s="200">
        <v>32224</v>
      </c>
      <c r="C6" s="199">
        <v>37761</v>
      </c>
      <c r="D6" s="355">
        <v>37761</v>
      </c>
      <c r="E6" s="151">
        <f>D6/C6*100</f>
        <v>100</v>
      </c>
      <c r="F6" s="151">
        <f>_xlfn.IFERROR(D6/B6*100-100,"")</f>
        <v>17.182845084409124</v>
      </c>
      <c r="G6" s="201">
        <f>(D6/B6-1)*100</f>
        <v>17.182845084409127</v>
      </c>
    </row>
    <row r="7" spans="1:7" s="187" customFormat="1" ht="19.5" customHeight="1">
      <c r="A7" s="365" t="s">
        <v>19</v>
      </c>
      <c r="B7" s="203">
        <v>6</v>
      </c>
      <c r="C7" s="202">
        <v>0</v>
      </c>
      <c r="D7" s="203">
        <v>0</v>
      </c>
      <c r="E7" s="1"/>
      <c r="F7" s="1"/>
      <c r="G7" s="201"/>
    </row>
    <row r="8" spans="1:7" s="187" customFormat="1" ht="19.5" customHeight="1">
      <c r="A8" s="365" t="s">
        <v>20</v>
      </c>
      <c r="B8" s="203">
        <v>25125</v>
      </c>
      <c r="C8" s="202">
        <v>26782</v>
      </c>
      <c r="D8" s="203">
        <v>26782</v>
      </c>
      <c r="E8" s="1">
        <f aca="true" t="shared" si="0" ref="E8:E23">D8/C8*100</f>
        <v>100</v>
      </c>
      <c r="F8" s="1">
        <f aca="true" t="shared" si="1" ref="F8:F23">_xlfn.IFERROR(D8/B8*100-100,"")</f>
        <v>6.595024875621888</v>
      </c>
      <c r="G8" s="201">
        <f>(D8/B8-1)*100</f>
        <v>6.595024875621891</v>
      </c>
    </row>
    <row r="9" spans="1:7" s="187" customFormat="1" ht="19.5" customHeight="1">
      <c r="A9" s="365" t="s">
        <v>21</v>
      </c>
      <c r="B9" s="203">
        <v>105757</v>
      </c>
      <c r="C9" s="202">
        <v>116502</v>
      </c>
      <c r="D9" s="203">
        <v>116502</v>
      </c>
      <c r="E9" s="1">
        <f t="shared" si="0"/>
        <v>100</v>
      </c>
      <c r="F9" s="1">
        <f t="shared" si="1"/>
        <v>10.160083966073174</v>
      </c>
      <c r="G9" s="201">
        <f>(D9/B9-1)*100</f>
        <v>10.160083966073174</v>
      </c>
    </row>
    <row r="10" spans="1:7" s="187" customFormat="1" ht="19.5" customHeight="1">
      <c r="A10" s="365" t="s">
        <v>22</v>
      </c>
      <c r="B10" s="203">
        <v>4410</v>
      </c>
      <c r="C10" s="202">
        <v>1969</v>
      </c>
      <c r="D10" s="203">
        <v>1969</v>
      </c>
      <c r="E10" s="1">
        <f t="shared" si="0"/>
        <v>100</v>
      </c>
      <c r="F10" s="1">
        <f t="shared" si="1"/>
        <v>-55.35147392290249</v>
      </c>
      <c r="G10" s="201">
        <f>(D10/B10-1)*100</f>
        <v>-55.35147392290249</v>
      </c>
    </row>
    <row r="11" spans="1:7" s="187" customFormat="1" ht="19.5" customHeight="1">
      <c r="A11" s="365" t="s">
        <v>23</v>
      </c>
      <c r="B11" s="203">
        <v>6919</v>
      </c>
      <c r="C11" s="202">
        <v>11913</v>
      </c>
      <c r="D11" s="203">
        <v>11913</v>
      </c>
      <c r="E11" s="1">
        <f t="shared" si="0"/>
        <v>100</v>
      </c>
      <c r="F11" s="1">
        <f t="shared" si="1"/>
        <v>72.17806041335453</v>
      </c>
      <c r="G11" s="201">
        <f aca="true" t="shared" si="2" ref="G11:G23">(D11/B11-1)*100</f>
        <v>72.17806041335453</v>
      </c>
    </row>
    <row r="12" spans="1:7" s="187" customFormat="1" ht="19.5" customHeight="1">
      <c r="A12" s="365" t="s">
        <v>24</v>
      </c>
      <c r="B12" s="203">
        <v>49969</v>
      </c>
      <c r="C12" s="202">
        <v>37186</v>
      </c>
      <c r="D12" s="203">
        <v>37186</v>
      </c>
      <c r="E12" s="1">
        <f t="shared" si="0"/>
        <v>100</v>
      </c>
      <c r="F12" s="1">
        <f t="shared" si="1"/>
        <v>-25.58186075366727</v>
      </c>
      <c r="G12" s="201">
        <f t="shared" si="2"/>
        <v>-25.581860753667275</v>
      </c>
    </row>
    <row r="13" spans="1:7" s="187" customFormat="1" ht="19.5" customHeight="1">
      <c r="A13" s="365" t="s">
        <v>25</v>
      </c>
      <c r="B13" s="203">
        <v>38836</v>
      </c>
      <c r="C13" s="202">
        <v>33158</v>
      </c>
      <c r="D13" s="203">
        <v>33158</v>
      </c>
      <c r="E13" s="1">
        <f t="shared" si="0"/>
        <v>100</v>
      </c>
      <c r="F13" s="1">
        <f t="shared" si="1"/>
        <v>-14.620455247708307</v>
      </c>
      <c r="G13" s="201">
        <f t="shared" si="2"/>
        <v>-14.620455247708309</v>
      </c>
    </row>
    <row r="14" spans="1:7" s="187" customFormat="1" ht="19.5" customHeight="1">
      <c r="A14" s="365" t="s">
        <v>26</v>
      </c>
      <c r="B14" s="203">
        <v>10853</v>
      </c>
      <c r="C14" s="202">
        <v>11865</v>
      </c>
      <c r="D14" s="203">
        <v>11865</v>
      </c>
      <c r="E14" s="1">
        <f t="shared" si="0"/>
        <v>100</v>
      </c>
      <c r="F14" s="1">
        <f t="shared" si="1"/>
        <v>9.324610706717039</v>
      </c>
      <c r="G14" s="201">
        <f t="shared" si="2"/>
        <v>9.32461070671704</v>
      </c>
    </row>
    <row r="15" spans="1:7" s="187" customFormat="1" ht="19.5" customHeight="1">
      <c r="A15" s="365" t="s">
        <v>27</v>
      </c>
      <c r="B15" s="203">
        <v>40508</v>
      </c>
      <c r="C15" s="202">
        <v>39773</v>
      </c>
      <c r="D15" s="203">
        <v>39773</v>
      </c>
      <c r="E15" s="1">
        <f t="shared" si="0"/>
        <v>100</v>
      </c>
      <c r="F15" s="1">
        <f t="shared" si="1"/>
        <v>-1.814456403673347</v>
      </c>
      <c r="G15" s="201">
        <f t="shared" si="2"/>
        <v>-1.814456403673348</v>
      </c>
    </row>
    <row r="16" spans="1:7" s="187" customFormat="1" ht="19.5" customHeight="1">
      <c r="A16" s="365" t="s">
        <v>28</v>
      </c>
      <c r="B16" s="203">
        <v>16864</v>
      </c>
      <c r="C16" s="202">
        <v>17333</v>
      </c>
      <c r="D16" s="203">
        <v>17333</v>
      </c>
      <c r="E16" s="1">
        <f t="shared" si="0"/>
        <v>100</v>
      </c>
      <c r="F16" s="1">
        <f t="shared" si="1"/>
        <v>2.7810721062618597</v>
      </c>
      <c r="G16" s="201">
        <f t="shared" si="2"/>
        <v>2.7810721062618615</v>
      </c>
    </row>
    <row r="17" spans="1:7" s="187" customFormat="1" ht="19.5" customHeight="1">
      <c r="A17" s="365" t="s">
        <v>29</v>
      </c>
      <c r="B17" s="203">
        <v>8073</v>
      </c>
      <c r="C17" s="202">
        <v>19626</v>
      </c>
      <c r="D17" s="203">
        <v>19626</v>
      </c>
      <c r="E17" s="1">
        <f t="shared" si="0"/>
        <v>100</v>
      </c>
      <c r="F17" s="1">
        <f t="shared" si="1"/>
        <v>143.106651802304</v>
      </c>
      <c r="G17" s="201">
        <f t="shared" si="2"/>
        <v>143.106651802304</v>
      </c>
    </row>
    <row r="18" spans="1:7" s="187" customFormat="1" ht="19.5" customHeight="1">
      <c r="A18" s="365" t="s">
        <v>30</v>
      </c>
      <c r="B18" s="203">
        <v>4643</v>
      </c>
      <c r="C18" s="202">
        <v>4842</v>
      </c>
      <c r="D18" s="203">
        <v>4842</v>
      </c>
      <c r="E18" s="1">
        <f t="shared" si="0"/>
        <v>100</v>
      </c>
      <c r="F18" s="1">
        <f t="shared" si="1"/>
        <v>4.286021968554806</v>
      </c>
      <c r="G18" s="201">
        <f t="shared" si="2"/>
        <v>4.2860219685548095</v>
      </c>
    </row>
    <row r="19" spans="1:7" s="187" customFormat="1" ht="19.5" customHeight="1">
      <c r="A19" s="365" t="s">
        <v>774</v>
      </c>
      <c r="B19" s="203">
        <v>2512</v>
      </c>
      <c r="C19" s="202">
        <v>1762</v>
      </c>
      <c r="D19" s="203">
        <v>1762</v>
      </c>
      <c r="E19" s="1">
        <f t="shared" si="0"/>
        <v>100</v>
      </c>
      <c r="F19" s="1">
        <f t="shared" si="1"/>
        <v>-29.856687898089177</v>
      </c>
      <c r="G19" s="201">
        <f t="shared" si="2"/>
        <v>-29.856687898089174</v>
      </c>
    </row>
    <row r="20" spans="1:7" s="187" customFormat="1" ht="19.5" customHeight="1">
      <c r="A20" s="365" t="s">
        <v>775</v>
      </c>
      <c r="B20" s="203">
        <v>7329</v>
      </c>
      <c r="C20" s="202">
        <v>2566</v>
      </c>
      <c r="D20" s="203">
        <v>2566</v>
      </c>
      <c r="E20" s="1">
        <f t="shared" si="0"/>
        <v>100</v>
      </c>
      <c r="F20" s="1">
        <f t="shared" si="1"/>
        <v>-64.9884022376859</v>
      </c>
      <c r="G20" s="201">
        <f t="shared" si="2"/>
        <v>-64.9884022376859</v>
      </c>
    </row>
    <row r="21" spans="1:7" s="187" customFormat="1" ht="19.5" customHeight="1">
      <c r="A21" s="365" t="s">
        <v>776</v>
      </c>
      <c r="B21" s="203">
        <v>5694</v>
      </c>
      <c r="C21" s="202">
        <v>11090</v>
      </c>
      <c r="D21" s="203">
        <v>11090</v>
      </c>
      <c r="E21" s="1">
        <f t="shared" si="0"/>
        <v>100</v>
      </c>
      <c r="F21" s="1">
        <f t="shared" si="1"/>
        <v>94.76642079381804</v>
      </c>
      <c r="G21" s="201">
        <f t="shared" si="2"/>
        <v>94.76642079381806</v>
      </c>
    </row>
    <row r="22" spans="1:7" s="187" customFormat="1" ht="19.5" customHeight="1">
      <c r="A22" s="365" t="s">
        <v>777</v>
      </c>
      <c r="B22" s="203"/>
      <c r="C22" s="202"/>
      <c r="D22" s="203">
        <v>0</v>
      </c>
      <c r="E22" s="1"/>
      <c r="F22" s="1">
        <f t="shared" si="1"/>
      </c>
      <c r="G22" s="201"/>
    </row>
    <row r="23" spans="1:7" s="187" customFormat="1" ht="19.5" customHeight="1">
      <c r="A23" s="204" t="s">
        <v>31</v>
      </c>
      <c r="B23" s="206">
        <f>SUM(B6:B21)</f>
        <v>359722</v>
      </c>
      <c r="C23" s="206">
        <f>SUM(C6:C21)</f>
        <v>374128</v>
      </c>
      <c r="D23" s="206">
        <f>SUM(D6:D22)</f>
        <v>374128</v>
      </c>
      <c r="E23" s="1">
        <f t="shared" si="0"/>
        <v>100</v>
      </c>
      <c r="F23" s="1">
        <f t="shared" si="1"/>
        <v>4.004759230739282</v>
      </c>
      <c r="G23" s="201">
        <f t="shared" si="2"/>
        <v>4.004759230739285</v>
      </c>
    </row>
    <row r="24" spans="1:7" s="187" customFormat="1" ht="19.5" customHeight="1">
      <c r="A24" s="382" t="s">
        <v>32</v>
      </c>
      <c r="B24" s="183">
        <f>SUM(B25:B31)</f>
        <v>319244</v>
      </c>
      <c r="C24" s="207">
        <f>SUM(C25:C31)</f>
        <v>613585</v>
      </c>
      <c r="D24" s="207">
        <f>SUM(D25:D31)</f>
        <v>618107</v>
      </c>
      <c r="E24" s="1"/>
      <c r="F24" s="1"/>
      <c r="G24" s="201"/>
    </row>
    <row r="25" spans="1:7" s="187" customFormat="1" ht="19.5" customHeight="1">
      <c r="A25" s="383" t="s">
        <v>767</v>
      </c>
      <c r="B25" s="207">
        <v>141547</v>
      </c>
      <c r="C25" s="207">
        <v>370000</v>
      </c>
      <c r="D25" s="207">
        <v>371011</v>
      </c>
      <c r="E25" s="1"/>
      <c r="F25" s="1"/>
      <c r="G25" s="201"/>
    </row>
    <row r="26" spans="1:7" s="187" customFormat="1" ht="19.5" customHeight="1">
      <c r="A26" s="383" t="s">
        <v>768</v>
      </c>
      <c r="B26" s="207">
        <v>33823</v>
      </c>
      <c r="C26" s="207">
        <v>52000</v>
      </c>
      <c r="D26" s="207">
        <v>55230</v>
      </c>
      <c r="E26" s="1"/>
      <c r="F26" s="1"/>
      <c r="G26" s="201"/>
    </row>
    <row r="27" spans="1:7" s="187" customFormat="1" ht="19.5" customHeight="1">
      <c r="A27" s="383" t="s">
        <v>769</v>
      </c>
      <c r="B27" s="207"/>
      <c r="C27" s="207">
        <v>48500</v>
      </c>
      <c r="D27" s="207">
        <v>48781</v>
      </c>
      <c r="E27" s="1"/>
      <c r="F27" s="1"/>
      <c r="G27" s="201"/>
    </row>
    <row r="28" spans="1:7" s="187" customFormat="1" ht="19.5" customHeight="1">
      <c r="A28" s="383" t="s">
        <v>770</v>
      </c>
      <c r="B28" s="207">
        <v>128830</v>
      </c>
      <c r="C28" s="207">
        <v>121700</v>
      </c>
      <c r="D28" s="207">
        <v>121700</v>
      </c>
      <c r="E28" s="1"/>
      <c r="F28" s="1"/>
      <c r="G28" s="201"/>
    </row>
    <row r="29" spans="1:7" s="187" customFormat="1" ht="19.5" customHeight="1">
      <c r="A29" s="383" t="s">
        <v>771</v>
      </c>
      <c r="B29" s="207"/>
      <c r="C29" s="207">
        <v>0</v>
      </c>
      <c r="D29" s="207">
        <v>0</v>
      </c>
      <c r="E29" s="1"/>
      <c r="F29" s="1"/>
      <c r="G29" s="201"/>
    </row>
    <row r="30" spans="1:7" s="187" customFormat="1" ht="19.5" customHeight="1">
      <c r="A30" s="383" t="s">
        <v>772</v>
      </c>
      <c r="B30" s="207">
        <v>15044</v>
      </c>
      <c r="C30" s="207">
        <v>21385</v>
      </c>
      <c r="D30" s="207">
        <v>21385</v>
      </c>
      <c r="E30" s="1"/>
      <c r="F30" s="1"/>
      <c r="G30" s="201"/>
    </row>
    <row r="31" spans="1:7" s="187" customFormat="1" ht="19.5" customHeight="1">
      <c r="A31" s="383" t="s">
        <v>773</v>
      </c>
      <c r="B31" s="207"/>
      <c r="C31" s="207">
        <v>0</v>
      </c>
      <c r="D31" s="207">
        <v>0</v>
      </c>
      <c r="E31" s="1"/>
      <c r="F31" s="1"/>
      <c r="G31" s="201"/>
    </row>
    <row r="32" spans="1:7" s="187" customFormat="1" ht="19.5" customHeight="1">
      <c r="A32" s="208" t="s">
        <v>33</v>
      </c>
      <c r="B32" s="209">
        <f>B23+B24</f>
        <v>678966</v>
      </c>
      <c r="C32" s="209">
        <f>C23+C24</f>
        <v>987713</v>
      </c>
      <c r="D32" s="209">
        <f>D23+D24</f>
        <v>992235</v>
      </c>
      <c r="E32" s="162"/>
      <c r="F32" s="162"/>
      <c r="G32" s="201"/>
    </row>
    <row r="33" spans="1:6" s="188" customFormat="1" ht="19.5" customHeight="1">
      <c r="A33" s="465" t="s">
        <v>701</v>
      </c>
      <c r="B33" s="465"/>
      <c r="C33" s="465"/>
      <c r="D33" s="465"/>
      <c r="E33" s="465"/>
      <c r="F33" s="465"/>
    </row>
    <row r="34" spans="1:7" ht="15.75">
      <c r="A34" s="210"/>
      <c r="B34" s="115"/>
      <c r="C34" s="211"/>
      <c r="D34" s="115"/>
      <c r="E34" s="115"/>
      <c r="F34" s="115"/>
      <c r="G34" s="115"/>
    </row>
    <row r="35" spans="1:7" ht="15.75">
      <c r="A35" s="210"/>
      <c r="B35" s="115"/>
      <c r="C35" s="211"/>
      <c r="D35" s="115"/>
      <c r="E35" s="115"/>
      <c r="F35" s="115"/>
      <c r="G35" s="115"/>
    </row>
    <row r="36" spans="1:7" ht="15.75">
      <c r="A36" s="210"/>
      <c r="B36" s="115"/>
      <c r="C36" s="211"/>
      <c r="D36" s="115"/>
      <c r="E36" s="115"/>
      <c r="F36" s="115"/>
      <c r="G36" s="115"/>
    </row>
    <row r="37" spans="1:7" ht="15.75">
      <c r="A37" s="210"/>
      <c r="B37" s="115"/>
      <c r="C37" s="211"/>
      <c r="D37" s="115"/>
      <c r="E37" s="115"/>
      <c r="F37" s="115"/>
      <c r="G37" s="115"/>
    </row>
    <row r="38" spans="1:7" ht="15.75">
      <c r="A38" s="210"/>
      <c r="B38" s="115"/>
      <c r="C38" s="211"/>
      <c r="D38" s="115"/>
      <c r="E38" s="115"/>
      <c r="F38" s="115"/>
      <c r="G38" s="115"/>
    </row>
  </sheetData>
  <sheetProtection/>
  <mergeCells count="6">
    <mergeCell ref="A2:F2"/>
    <mergeCell ref="D4:F4"/>
    <mergeCell ref="A33:F33"/>
    <mergeCell ref="A4:A5"/>
    <mergeCell ref="B4:B5"/>
    <mergeCell ref="C4:C5"/>
  </mergeCells>
  <printOptions horizontalCentered="1"/>
  <pageMargins left="0.75" right="0.75" top="0.98" bottom="0.98" header="0.51" footer="0.51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52"/>
  <sheetViews>
    <sheetView showZeros="0" zoomScalePageLayoutView="0" workbookViewId="0" topLeftCell="A1">
      <selection activeCell="A2" sqref="A2:D2"/>
    </sheetView>
  </sheetViews>
  <sheetFormatPr defaultColWidth="9.00390625" defaultRowHeight="14.25"/>
  <cols>
    <col min="1" max="1" width="42.25390625" style="268" customWidth="1"/>
    <col min="2" max="2" width="9.50390625" style="267" customWidth="1"/>
    <col min="3" max="3" width="37.375" style="268" customWidth="1"/>
    <col min="4" max="4" width="13.25390625" style="268" customWidth="1"/>
    <col min="5" max="16384" width="9.00390625" style="268" customWidth="1"/>
  </cols>
  <sheetData>
    <row r="1" spans="1:4" ht="14.25">
      <c r="A1" s="266" t="s">
        <v>707</v>
      </c>
      <c r="D1" s="267"/>
    </row>
    <row r="2" spans="1:4" ht="33.75" customHeight="1">
      <c r="A2" s="519" t="s">
        <v>735</v>
      </c>
      <c r="B2" s="519"/>
      <c r="C2" s="520"/>
      <c r="D2" s="520"/>
    </row>
    <row r="3" ht="18.75" customHeight="1">
      <c r="D3" s="384" t="s">
        <v>2</v>
      </c>
    </row>
    <row r="4" spans="1:4" ht="18" customHeight="1">
      <c r="A4" s="270" t="s">
        <v>74</v>
      </c>
      <c r="B4" s="270" t="s">
        <v>112</v>
      </c>
      <c r="C4" s="270" t="s">
        <v>74</v>
      </c>
      <c r="D4" s="271" t="s">
        <v>112</v>
      </c>
    </row>
    <row r="5" spans="1:4" s="269" customFormat="1" ht="18" customHeight="1">
      <c r="A5" s="298" t="s">
        <v>353</v>
      </c>
      <c r="B5" s="302">
        <v>37761</v>
      </c>
      <c r="C5" s="335" t="s">
        <v>384</v>
      </c>
      <c r="D5" s="271">
        <v>4363</v>
      </c>
    </row>
    <row r="6" spans="1:4" ht="18" customHeight="1">
      <c r="A6" s="299" t="s">
        <v>354</v>
      </c>
      <c r="B6" s="297">
        <v>743</v>
      </c>
      <c r="C6" s="309" t="s">
        <v>126</v>
      </c>
      <c r="D6" s="272">
        <v>1867</v>
      </c>
    </row>
    <row r="7" spans="1:4" ht="18" customHeight="1">
      <c r="A7" s="300" t="s">
        <v>126</v>
      </c>
      <c r="B7" s="297">
        <v>618</v>
      </c>
      <c r="C7" s="300" t="s">
        <v>128</v>
      </c>
      <c r="D7" s="272">
        <v>1070</v>
      </c>
    </row>
    <row r="8" spans="1:4" ht="18" customHeight="1">
      <c r="A8" s="300" t="s">
        <v>128</v>
      </c>
      <c r="B8" s="297">
        <v>24</v>
      </c>
      <c r="C8" s="300" t="s">
        <v>385</v>
      </c>
      <c r="D8" s="272">
        <v>749</v>
      </c>
    </row>
    <row r="9" spans="1:4" ht="18" customHeight="1">
      <c r="A9" s="300" t="s">
        <v>356</v>
      </c>
      <c r="B9" s="297">
        <v>32</v>
      </c>
      <c r="C9" s="300" t="s">
        <v>386</v>
      </c>
      <c r="D9" s="272">
        <v>2</v>
      </c>
    </row>
    <row r="10" spans="1:4" ht="18" customHeight="1">
      <c r="A10" s="300" t="s">
        <v>357</v>
      </c>
      <c r="B10" s="297">
        <v>14</v>
      </c>
      <c r="C10" s="300" t="s">
        <v>387</v>
      </c>
      <c r="D10" s="272">
        <v>528</v>
      </c>
    </row>
    <row r="11" spans="1:4" ht="18" customHeight="1">
      <c r="A11" s="300" t="s">
        <v>358</v>
      </c>
      <c r="B11" s="297">
        <v>11</v>
      </c>
      <c r="C11" s="300" t="s">
        <v>388</v>
      </c>
      <c r="D11" s="272">
        <v>50</v>
      </c>
    </row>
    <row r="12" spans="1:4" ht="18" customHeight="1">
      <c r="A12" s="300" t="s">
        <v>359</v>
      </c>
      <c r="B12" s="297">
        <v>44</v>
      </c>
      <c r="C12" s="300" t="s">
        <v>382</v>
      </c>
      <c r="D12" s="272">
        <v>97</v>
      </c>
    </row>
    <row r="13" spans="1:4" ht="18" customHeight="1">
      <c r="A13" s="299" t="s">
        <v>361</v>
      </c>
      <c r="B13" s="297">
        <v>650</v>
      </c>
      <c r="C13" s="299" t="s">
        <v>389</v>
      </c>
      <c r="D13" s="272">
        <v>647</v>
      </c>
    </row>
    <row r="14" spans="1:4" ht="18" customHeight="1">
      <c r="A14" s="300" t="s">
        <v>126</v>
      </c>
      <c r="B14" s="297">
        <v>554</v>
      </c>
      <c r="C14" s="300" t="s">
        <v>126</v>
      </c>
      <c r="D14" s="272">
        <v>647</v>
      </c>
    </row>
    <row r="15" spans="1:4" ht="18" customHeight="1">
      <c r="A15" s="300" t="s">
        <v>128</v>
      </c>
      <c r="B15" s="297">
        <v>15</v>
      </c>
      <c r="C15" s="299" t="s">
        <v>390</v>
      </c>
      <c r="D15" s="272">
        <v>200</v>
      </c>
    </row>
    <row r="16" spans="1:4" ht="18" customHeight="1">
      <c r="A16" s="300" t="s">
        <v>362</v>
      </c>
      <c r="B16" s="297">
        <v>29</v>
      </c>
      <c r="C16" s="300" t="s">
        <v>126</v>
      </c>
      <c r="D16" s="272">
        <v>200</v>
      </c>
    </row>
    <row r="17" spans="1:4" ht="18" customHeight="1">
      <c r="A17" s="300" t="s">
        <v>363</v>
      </c>
      <c r="B17" s="297">
        <v>14</v>
      </c>
      <c r="C17" s="299" t="s">
        <v>391</v>
      </c>
      <c r="D17" s="272">
        <v>1238</v>
      </c>
    </row>
    <row r="18" spans="1:4" ht="18" customHeight="1">
      <c r="A18" s="300" t="s">
        <v>364</v>
      </c>
      <c r="B18" s="297">
        <v>38</v>
      </c>
      <c r="C18" s="300" t="s">
        <v>126</v>
      </c>
      <c r="D18" s="272">
        <v>913</v>
      </c>
    </row>
    <row r="19" spans="1:4" ht="18" customHeight="1">
      <c r="A19" s="299" t="s">
        <v>365</v>
      </c>
      <c r="B19" s="297">
        <v>4053</v>
      </c>
      <c r="C19" s="300" t="s">
        <v>128</v>
      </c>
      <c r="D19" s="272">
        <v>127</v>
      </c>
    </row>
    <row r="20" spans="1:4" ht="18" customHeight="1">
      <c r="A20" s="300" t="s">
        <v>126</v>
      </c>
      <c r="B20" s="297">
        <v>1167</v>
      </c>
      <c r="C20" s="300" t="s">
        <v>392</v>
      </c>
      <c r="D20" s="272">
        <v>50</v>
      </c>
    </row>
    <row r="21" spans="1:4" ht="18" customHeight="1">
      <c r="A21" s="300" t="s">
        <v>128</v>
      </c>
      <c r="B21" s="297">
        <v>590</v>
      </c>
      <c r="C21" s="300" t="s">
        <v>393</v>
      </c>
      <c r="D21" s="272">
        <v>27</v>
      </c>
    </row>
    <row r="22" spans="1:4" ht="18" customHeight="1">
      <c r="A22" s="300" t="s">
        <v>355</v>
      </c>
      <c r="B22" s="297">
        <v>776</v>
      </c>
      <c r="C22" s="300" t="s">
        <v>394</v>
      </c>
      <c r="D22" s="272">
        <v>121</v>
      </c>
    </row>
    <row r="23" spans="1:4" ht="18" customHeight="1">
      <c r="A23" s="300" t="s">
        <v>366</v>
      </c>
      <c r="B23" s="297">
        <v>1213</v>
      </c>
      <c r="C23" s="299" t="s">
        <v>395</v>
      </c>
      <c r="D23" s="272">
        <v>1008</v>
      </c>
    </row>
    <row r="24" spans="1:4" ht="18" customHeight="1">
      <c r="A24" s="300" t="s">
        <v>367</v>
      </c>
      <c r="B24" s="297">
        <v>60</v>
      </c>
      <c r="C24" s="300" t="s">
        <v>126</v>
      </c>
      <c r="D24" s="272">
        <v>490</v>
      </c>
    </row>
    <row r="25" spans="1:4" ht="18" customHeight="1">
      <c r="A25" s="300" t="s">
        <v>360</v>
      </c>
      <c r="B25" s="297">
        <v>186</v>
      </c>
      <c r="C25" s="300" t="s">
        <v>128</v>
      </c>
      <c r="D25" s="272">
        <v>49</v>
      </c>
    </row>
    <row r="26" spans="1:4" ht="18" customHeight="1">
      <c r="A26" s="300" t="s">
        <v>368</v>
      </c>
      <c r="B26" s="297">
        <v>61</v>
      </c>
      <c r="C26" s="300" t="s">
        <v>396</v>
      </c>
      <c r="D26" s="272">
        <v>468</v>
      </c>
    </row>
    <row r="27" spans="1:4" ht="18" customHeight="1">
      <c r="A27" s="299" t="s">
        <v>369</v>
      </c>
      <c r="B27" s="297">
        <v>2010</v>
      </c>
      <c r="C27" s="300" t="s">
        <v>397</v>
      </c>
      <c r="D27" s="272">
        <v>1</v>
      </c>
    </row>
    <row r="28" spans="1:4" ht="18" customHeight="1">
      <c r="A28" s="300" t="s">
        <v>126</v>
      </c>
      <c r="B28" s="297">
        <v>1502</v>
      </c>
      <c r="C28" s="299" t="s">
        <v>398</v>
      </c>
      <c r="D28" s="272">
        <v>34</v>
      </c>
    </row>
    <row r="29" spans="1:4" ht="18" customHeight="1">
      <c r="A29" s="300" t="s">
        <v>128</v>
      </c>
      <c r="B29" s="297">
        <v>37</v>
      </c>
      <c r="C29" s="300" t="s">
        <v>399</v>
      </c>
      <c r="D29" s="272">
        <v>34</v>
      </c>
    </row>
    <row r="30" spans="1:4" ht="18" customHeight="1">
      <c r="A30" s="300" t="s">
        <v>370</v>
      </c>
      <c r="B30" s="297">
        <v>118</v>
      </c>
      <c r="C30" s="299" t="s">
        <v>400</v>
      </c>
      <c r="D30" s="272">
        <v>2639</v>
      </c>
    </row>
    <row r="31" spans="1:4" ht="18" customHeight="1">
      <c r="A31" s="300" t="s">
        <v>371</v>
      </c>
      <c r="B31" s="297">
        <v>5</v>
      </c>
      <c r="C31" s="300" t="s">
        <v>126</v>
      </c>
      <c r="D31" s="272">
        <v>2429</v>
      </c>
    </row>
    <row r="32" spans="1:4" ht="18" customHeight="1">
      <c r="A32" s="300" t="s">
        <v>372</v>
      </c>
      <c r="B32" s="297">
        <v>61</v>
      </c>
      <c r="C32" s="300" t="s">
        <v>128</v>
      </c>
      <c r="D32" s="272">
        <v>31</v>
      </c>
    </row>
    <row r="33" spans="1:4" ht="18" customHeight="1">
      <c r="A33" s="300" t="s">
        <v>373</v>
      </c>
      <c r="B33" s="297">
        <v>22</v>
      </c>
      <c r="C33" s="300" t="s">
        <v>401</v>
      </c>
      <c r="D33" s="272">
        <v>138</v>
      </c>
    </row>
    <row r="34" spans="1:4" ht="18" customHeight="1">
      <c r="A34" s="300" t="s">
        <v>360</v>
      </c>
      <c r="B34" s="297">
        <v>65</v>
      </c>
      <c r="C34" s="300" t="s">
        <v>402</v>
      </c>
      <c r="D34" s="272">
        <v>3</v>
      </c>
    </row>
    <row r="35" spans="1:4" ht="18" customHeight="1">
      <c r="A35" s="300" t="s">
        <v>374</v>
      </c>
      <c r="B35" s="297">
        <v>200</v>
      </c>
      <c r="C35" s="300" t="s">
        <v>403</v>
      </c>
      <c r="D35" s="272">
        <v>10</v>
      </c>
    </row>
    <row r="36" spans="1:4" ht="18" customHeight="1">
      <c r="A36" s="299" t="s">
        <v>375</v>
      </c>
      <c r="B36" s="297">
        <v>488</v>
      </c>
      <c r="C36" s="300" t="s">
        <v>382</v>
      </c>
      <c r="D36" s="272">
        <v>28</v>
      </c>
    </row>
    <row r="37" spans="1:4" ht="18" customHeight="1">
      <c r="A37" s="300" t="s">
        <v>126</v>
      </c>
      <c r="B37" s="297">
        <v>294</v>
      </c>
      <c r="C37" s="299" t="s">
        <v>404</v>
      </c>
      <c r="D37" s="272">
        <v>2705</v>
      </c>
    </row>
    <row r="38" spans="1:4" ht="18" customHeight="1">
      <c r="A38" s="300" t="s">
        <v>376</v>
      </c>
      <c r="B38" s="297">
        <v>46</v>
      </c>
      <c r="C38" s="300" t="s">
        <v>126</v>
      </c>
      <c r="D38" s="272">
        <v>1055</v>
      </c>
    </row>
    <row r="39" spans="1:4" ht="18" customHeight="1">
      <c r="A39" s="300" t="s">
        <v>377</v>
      </c>
      <c r="B39" s="297">
        <v>87</v>
      </c>
      <c r="C39" s="300" t="s">
        <v>405</v>
      </c>
      <c r="D39" s="272">
        <v>1650</v>
      </c>
    </row>
    <row r="40" spans="1:4" ht="18" customHeight="1">
      <c r="A40" s="300" t="s">
        <v>378</v>
      </c>
      <c r="B40" s="297">
        <v>61</v>
      </c>
      <c r="C40" s="299" t="s">
        <v>406</v>
      </c>
      <c r="D40" s="272">
        <v>93</v>
      </c>
    </row>
    <row r="41" spans="1:4" ht="18" customHeight="1">
      <c r="A41" s="299" t="s">
        <v>379</v>
      </c>
      <c r="B41" s="297">
        <v>1454</v>
      </c>
      <c r="C41" s="300" t="s">
        <v>126</v>
      </c>
      <c r="D41" s="272">
        <v>77</v>
      </c>
    </row>
    <row r="42" spans="1:4" ht="18" customHeight="1">
      <c r="A42" s="300" t="s">
        <v>126</v>
      </c>
      <c r="B42" s="297">
        <v>1136</v>
      </c>
      <c r="C42" s="300" t="s">
        <v>407</v>
      </c>
      <c r="D42" s="272">
        <v>6</v>
      </c>
    </row>
    <row r="43" spans="1:4" ht="18" customHeight="1">
      <c r="A43" s="300" t="s">
        <v>128</v>
      </c>
      <c r="B43" s="297">
        <v>78</v>
      </c>
      <c r="C43" s="300" t="s">
        <v>408</v>
      </c>
      <c r="D43" s="272">
        <v>10</v>
      </c>
    </row>
    <row r="44" spans="1:4" ht="18" customHeight="1">
      <c r="A44" s="300" t="s">
        <v>380</v>
      </c>
      <c r="B44" s="297">
        <v>4</v>
      </c>
      <c r="C44" s="299" t="s">
        <v>409</v>
      </c>
      <c r="D44" s="272">
        <v>1</v>
      </c>
    </row>
    <row r="45" spans="1:4" ht="18" customHeight="1">
      <c r="A45" s="300" t="s">
        <v>381</v>
      </c>
      <c r="B45" s="297">
        <v>27</v>
      </c>
      <c r="C45" s="300" t="s">
        <v>410</v>
      </c>
      <c r="D45" s="272">
        <v>1</v>
      </c>
    </row>
    <row r="46" spans="1:4" ht="18" customHeight="1">
      <c r="A46" s="300" t="s">
        <v>382</v>
      </c>
      <c r="B46" s="297">
        <v>41</v>
      </c>
      <c r="C46" s="299" t="s">
        <v>411</v>
      </c>
      <c r="D46" s="272">
        <v>167</v>
      </c>
    </row>
    <row r="47" spans="1:4" ht="18" customHeight="1">
      <c r="A47" s="301" t="s">
        <v>383</v>
      </c>
      <c r="B47" s="306">
        <v>168</v>
      </c>
      <c r="C47" s="301" t="s">
        <v>126</v>
      </c>
      <c r="D47" s="275">
        <v>151</v>
      </c>
    </row>
    <row r="48" spans="1:4" ht="18" customHeight="1">
      <c r="A48" s="336" t="s">
        <v>412</v>
      </c>
      <c r="B48" s="271">
        <v>2</v>
      </c>
      <c r="C48" s="337" t="s">
        <v>126</v>
      </c>
      <c r="D48" s="271">
        <v>2182</v>
      </c>
    </row>
    <row r="49" spans="1:4" ht="18" customHeight="1">
      <c r="A49" s="300" t="s">
        <v>413</v>
      </c>
      <c r="B49" s="272">
        <v>14</v>
      </c>
      <c r="C49" s="333" t="s">
        <v>128</v>
      </c>
      <c r="D49" s="272">
        <v>111</v>
      </c>
    </row>
    <row r="50" spans="1:4" ht="18" customHeight="1">
      <c r="A50" s="335" t="s">
        <v>414</v>
      </c>
      <c r="B50" s="272">
        <v>113</v>
      </c>
      <c r="C50" s="333" t="s">
        <v>439</v>
      </c>
      <c r="D50" s="272">
        <v>327</v>
      </c>
    </row>
    <row r="51" spans="1:4" ht="18" customHeight="1">
      <c r="A51" s="300" t="s">
        <v>126</v>
      </c>
      <c r="B51" s="297">
        <v>111</v>
      </c>
      <c r="C51" s="300" t="s">
        <v>440</v>
      </c>
      <c r="D51" s="272">
        <v>89</v>
      </c>
    </row>
    <row r="52" spans="1:4" ht="18" customHeight="1">
      <c r="A52" s="300" t="s">
        <v>128</v>
      </c>
      <c r="B52" s="297">
        <v>1</v>
      </c>
      <c r="C52" s="300" t="s">
        <v>441</v>
      </c>
      <c r="D52" s="272">
        <v>28</v>
      </c>
    </row>
    <row r="53" spans="1:4" ht="18" customHeight="1">
      <c r="A53" s="300" t="s">
        <v>415</v>
      </c>
      <c r="B53" s="297">
        <v>1</v>
      </c>
      <c r="C53" s="300" t="s">
        <v>442</v>
      </c>
      <c r="D53" s="272">
        <v>12</v>
      </c>
    </row>
    <row r="54" spans="1:4" ht="18" customHeight="1">
      <c r="A54" s="299" t="s">
        <v>416</v>
      </c>
      <c r="B54" s="297">
        <v>286</v>
      </c>
      <c r="C54" s="300" t="s">
        <v>443</v>
      </c>
      <c r="D54" s="272">
        <v>55</v>
      </c>
    </row>
    <row r="55" spans="1:4" ht="18" customHeight="1">
      <c r="A55" s="300" t="s">
        <v>126</v>
      </c>
      <c r="B55" s="297">
        <v>165</v>
      </c>
      <c r="C55" s="299" t="s">
        <v>444</v>
      </c>
      <c r="D55" s="272">
        <v>4979</v>
      </c>
    </row>
    <row r="56" spans="1:4" ht="18" customHeight="1">
      <c r="A56" s="300" t="s">
        <v>128</v>
      </c>
      <c r="B56" s="297">
        <v>12</v>
      </c>
      <c r="C56" s="300" t="s">
        <v>126</v>
      </c>
      <c r="D56" s="272">
        <v>2765</v>
      </c>
    </row>
    <row r="57" spans="1:4" ht="18" customHeight="1">
      <c r="A57" s="300" t="s">
        <v>417</v>
      </c>
      <c r="B57" s="297">
        <v>109</v>
      </c>
      <c r="C57" s="300" t="s">
        <v>128</v>
      </c>
      <c r="D57" s="272">
        <v>1514</v>
      </c>
    </row>
    <row r="58" spans="1:4" ht="18" customHeight="1">
      <c r="A58" s="299" t="s">
        <v>418</v>
      </c>
      <c r="B58" s="297">
        <v>822</v>
      </c>
      <c r="C58" s="300" t="s">
        <v>445</v>
      </c>
      <c r="D58" s="272">
        <v>574</v>
      </c>
    </row>
    <row r="59" spans="1:4" ht="18" customHeight="1">
      <c r="A59" s="300" t="s">
        <v>126</v>
      </c>
      <c r="B59" s="297">
        <v>524</v>
      </c>
      <c r="C59" s="300" t="s">
        <v>446</v>
      </c>
      <c r="D59" s="272">
        <v>114</v>
      </c>
    </row>
    <row r="60" spans="1:4" ht="18" customHeight="1">
      <c r="A60" s="300" t="s">
        <v>128</v>
      </c>
      <c r="B60" s="297">
        <v>298</v>
      </c>
      <c r="C60" s="300" t="s">
        <v>447</v>
      </c>
      <c r="D60" s="272">
        <v>12</v>
      </c>
    </row>
    <row r="61" spans="1:4" ht="18" customHeight="1">
      <c r="A61" s="299" t="s">
        <v>419</v>
      </c>
      <c r="B61" s="297">
        <v>860</v>
      </c>
      <c r="C61" s="299" t="s">
        <v>448</v>
      </c>
      <c r="D61" s="272">
        <v>823</v>
      </c>
    </row>
    <row r="62" spans="1:4" ht="18" customHeight="1">
      <c r="A62" s="300" t="s">
        <v>126</v>
      </c>
      <c r="B62" s="297">
        <v>339</v>
      </c>
      <c r="C62" s="300" t="s">
        <v>126</v>
      </c>
      <c r="D62" s="272">
        <v>570</v>
      </c>
    </row>
    <row r="63" spans="1:4" ht="18" customHeight="1">
      <c r="A63" s="300" t="s">
        <v>128</v>
      </c>
      <c r="B63" s="297">
        <v>376</v>
      </c>
      <c r="C63" s="300" t="s">
        <v>128</v>
      </c>
      <c r="D63" s="272">
        <v>25</v>
      </c>
    </row>
    <row r="64" spans="1:4" ht="18" customHeight="1">
      <c r="A64" s="300" t="s">
        <v>420</v>
      </c>
      <c r="B64" s="297">
        <v>145</v>
      </c>
      <c r="C64" s="300" t="s">
        <v>449</v>
      </c>
      <c r="D64" s="272">
        <v>116</v>
      </c>
    </row>
    <row r="65" spans="1:4" ht="18" customHeight="1">
      <c r="A65" s="299" t="s">
        <v>421</v>
      </c>
      <c r="B65" s="297">
        <v>2068</v>
      </c>
      <c r="C65" s="300" t="s">
        <v>450</v>
      </c>
      <c r="D65" s="272">
        <v>16</v>
      </c>
    </row>
    <row r="66" spans="1:4" ht="18" customHeight="1">
      <c r="A66" s="300" t="s">
        <v>126</v>
      </c>
      <c r="B66" s="297">
        <v>575</v>
      </c>
      <c r="C66" s="300" t="s">
        <v>451</v>
      </c>
      <c r="D66" s="272">
        <v>60</v>
      </c>
    </row>
    <row r="67" spans="1:4" ht="18" customHeight="1">
      <c r="A67" s="300" t="s">
        <v>128</v>
      </c>
      <c r="B67" s="297">
        <v>771</v>
      </c>
      <c r="C67" s="300" t="s">
        <v>452</v>
      </c>
      <c r="D67" s="272">
        <v>30</v>
      </c>
    </row>
    <row r="68" spans="1:4" ht="18" customHeight="1">
      <c r="A68" s="300" t="s">
        <v>422</v>
      </c>
      <c r="B68" s="297">
        <v>722</v>
      </c>
      <c r="C68" s="300" t="s">
        <v>453</v>
      </c>
      <c r="D68" s="272">
        <v>6</v>
      </c>
    </row>
    <row r="69" spans="1:4" ht="18" customHeight="1">
      <c r="A69" s="299" t="s">
        <v>423</v>
      </c>
      <c r="B69" s="297">
        <v>153</v>
      </c>
      <c r="C69" s="299" t="s">
        <v>454</v>
      </c>
      <c r="D69" s="272">
        <v>20</v>
      </c>
    </row>
    <row r="70" spans="1:4" ht="18" customHeight="1">
      <c r="A70" s="300" t="s">
        <v>126</v>
      </c>
      <c r="B70" s="297">
        <v>119</v>
      </c>
      <c r="C70" s="300" t="s">
        <v>455</v>
      </c>
      <c r="D70" s="272">
        <v>20</v>
      </c>
    </row>
    <row r="71" spans="1:4" ht="18" customHeight="1">
      <c r="A71" s="300" t="s">
        <v>128</v>
      </c>
      <c r="B71" s="297">
        <v>34</v>
      </c>
      <c r="C71" s="299" t="s">
        <v>456</v>
      </c>
      <c r="D71" s="272">
        <v>116502</v>
      </c>
    </row>
    <row r="72" spans="1:4" ht="18" customHeight="1">
      <c r="A72" s="299" t="s">
        <v>424</v>
      </c>
      <c r="B72" s="297">
        <v>2211</v>
      </c>
      <c r="C72" s="299" t="s">
        <v>124</v>
      </c>
      <c r="D72" s="272">
        <v>1604</v>
      </c>
    </row>
    <row r="73" spans="1:4" ht="18" customHeight="1">
      <c r="A73" s="300" t="s">
        <v>126</v>
      </c>
      <c r="B73" s="297">
        <v>1051</v>
      </c>
      <c r="C73" s="300" t="s">
        <v>126</v>
      </c>
      <c r="D73" s="272">
        <v>1367</v>
      </c>
    </row>
    <row r="74" spans="1:4" ht="18" customHeight="1">
      <c r="A74" s="300" t="s">
        <v>128</v>
      </c>
      <c r="B74" s="297">
        <v>247</v>
      </c>
      <c r="C74" s="300" t="s">
        <v>128</v>
      </c>
      <c r="D74" s="272">
        <v>190</v>
      </c>
    </row>
    <row r="75" spans="1:4" ht="18" customHeight="1">
      <c r="A75" s="300" t="s">
        <v>360</v>
      </c>
      <c r="B75" s="297">
        <v>5</v>
      </c>
      <c r="C75" s="300" t="s">
        <v>355</v>
      </c>
      <c r="D75" s="272">
        <v>2</v>
      </c>
    </row>
    <row r="76" spans="1:4" ht="18" customHeight="1">
      <c r="A76" s="300" t="s">
        <v>425</v>
      </c>
      <c r="B76" s="297">
        <v>908</v>
      </c>
      <c r="C76" s="300" t="s">
        <v>129</v>
      </c>
      <c r="D76" s="272">
        <v>45</v>
      </c>
    </row>
    <row r="77" spans="1:4" ht="18" customHeight="1">
      <c r="A77" s="299" t="s">
        <v>426</v>
      </c>
      <c r="B77" s="297">
        <v>8755</v>
      </c>
      <c r="C77" s="299" t="s">
        <v>130</v>
      </c>
      <c r="D77" s="272">
        <v>91767</v>
      </c>
    </row>
    <row r="78" spans="1:4" ht="18" customHeight="1">
      <c r="A78" s="300" t="s">
        <v>427</v>
      </c>
      <c r="B78" s="297">
        <v>8755</v>
      </c>
      <c r="C78" s="300" t="s">
        <v>131</v>
      </c>
      <c r="D78" s="272">
        <v>690</v>
      </c>
    </row>
    <row r="79" spans="1:4" ht="18" customHeight="1">
      <c r="A79" s="299" t="s">
        <v>428</v>
      </c>
      <c r="B79" s="297">
        <v>26782</v>
      </c>
      <c r="C79" s="300" t="s">
        <v>132</v>
      </c>
      <c r="D79" s="272">
        <v>33705</v>
      </c>
    </row>
    <row r="80" spans="1:4" ht="18" customHeight="1">
      <c r="A80" s="299" t="s">
        <v>429</v>
      </c>
      <c r="B80" s="297">
        <v>1369</v>
      </c>
      <c r="C80" s="300" t="s">
        <v>133</v>
      </c>
      <c r="D80" s="272">
        <v>43794</v>
      </c>
    </row>
    <row r="81" spans="1:4" ht="18" customHeight="1">
      <c r="A81" s="300" t="s">
        <v>430</v>
      </c>
      <c r="B81" s="297">
        <v>1369</v>
      </c>
      <c r="C81" s="300" t="s">
        <v>134</v>
      </c>
      <c r="D81" s="272">
        <v>10672</v>
      </c>
    </row>
    <row r="82" spans="1:4" ht="18" customHeight="1">
      <c r="A82" s="299" t="s">
        <v>431</v>
      </c>
      <c r="B82" s="297">
        <v>16787</v>
      </c>
      <c r="C82" s="300" t="s">
        <v>136</v>
      </c>
      <c r="D82" s="272">
        <v>2906</v>
      </c>
    </row>
    <row r="83" spans="1:4" ht="18" customHeight="1">
      <c r="A83" s="300" t="s">
        <v>126</v>
      </c>
      <c r="B83" s="297">
        <v>9150</v>
      </c>
      <c r="C83" s="299" t="s">
        <v>137</v>
      </c>
      <c r="D83" s="272">
        <v>9537</v>
      </c>
    </row>
    <row r="84" spans="1:4" ht="18" customHeight="1">
      <c r="A84" s="300" t="s">
        <v>128</v>
      </c>
      <c r="B84" s="297">
        <v>577</v>
      </c>
      <c r="C84" s="300" t="s">
        <v>113</v>
      </c>
      <c r="D84" s="272">
        <v>9497</v>
      </c>
    </row>
    <row r="85" spans="1:4" ht="18" customHeight="1">
      <c r="A85" s="300" t="s">
        <v>432</v>
      </c>
      <c r="B85" s="297">
        <v>5324</v>
      </c>
      <c r="C85" s="300" t="s">
        <v>457</v>
      </c>
      <c r="D85" s="272">
        <v>25</v>
      </c>
    </row>
    <row r="86" spans="1:4" ht="18" customHeight="1">
      <c r="A86" s="300" t="s">
        <v>433</v>
      </c>
      <c r="B86" s="297">
        <v>60</v>
      </c>
      <c r="C86" s="300" t="s">
        <v>114</v>
      </c>
      <c r="D86" s="272">
        <v>15</v>
      </c>
    </row>
    <row r="87" spans="1:4" ht="18" customHeight="1">
      <c r="A87" s="300" t="s">
        <v>434</v>
      </c>
      <c r="B87" s="297">
        <v>106</v>
      </c>
      <c r="C87" s="299" t="s">
        <v>115</v>
      </c>
      <c r="D87" s="272">
        <v>65</v>
      </c>
    </row>
    <row r="88" spans="1:4" ht="18" customHeight="1">
      <c r="A88" s="300" t="s">
        <v>435</v>
      </c>
      <c r="B88" s="297">
        <v>1399</v>
      </c>
      <c r="C88" s="300" t="s">
        <v>458</v>
      </c>
      <c r="D88" s="272">
        <v>65</v>
      </c>
    </row>
    <row r="89" spans="1:4" ht="18" customHeight="1">
      <c r="A89" s="300" t="s">
        <v>436</v>
      </c>
      <c r="B89" s="297">
        <v>149</v>
      </c>
      <c r="C89" s="299" t="s">
        <v>116</v>
      </c>
      <c r="D89" s="272">
        <v>10</v>
      </c>
    </row>
    <row r="90" spans="1:4" ht="18" customHeight="1">
      <c r="A90" s="300" t="s">
        <v>437</v>
      </c>
      <c r="B90" s="297">
        <v>22</v>
      </c>
      <c r="C90" s="300" t="s">
        <v>459</v>
      </c>
      <c r="D90" s="272">
        <v>10</v>
      </c>
    </row>
    <row r="91" spans="1:4" ht="18" customHeight="1">
      <c r="A91" s="305" t="s">
        <v>438</v>
      </c>
      <c r="B91" s="306">
        <v>2804</v>
      </c>
      <c r="C91" s="305" t="s">
        <v>117</v>
      </c>
      <c r="D91" s="275">
        <v>703</v>
      </c>
    </row>
    <row r="92" spans="1:4" ht="18" customHeight="1">
      <c r="A92" s="336" t="s">
        <v>460</v>
      </c>
      <c r="B92" s="271">
        <v>703</v>
      </c>
      <c r="C92" s="338" t="s">
        <v>126</v>
      </c>
      <c r="D92" s="271">
        <v>425</v>
      </c>
    </row>
    <row r="93" spans="1:4" ht="18" customHeight="1">
      <c r="A93" s="299" t="s">
        <v>118</v>
      </c>
      <c r="B93" s="272">
        <v>1732</v>
      </c>
      <c r="C93" s="309" t="s">
        <v>150</v>
      </c>
      <c r="D93" s="272">
        <v>63</v>
      </c>
    </row>
    <row r="94" spans="1:4" ht="18" customHeight="1">
      <c r="A94" s="300" t="s">
        <v>119</v>
      </c>
      <c r="B94" s="272">
        <v>1269</v>
      </c>
      <c r="C94" s="333" t="s">
        <v>151</v>
      </c>
      <c r="D94" s="272">
        <v>131</v>
      </c>
    </row>
    <row r="95" spans="1:4" ht="18" customHeight="1">
      <c r="A95" s="300" t="s">
        <v>461</v>
      </c>
      <c r="B95" s="272">
        <v>463</v>
      </c>
      <c r="C95" s="333" t="s">
        <v>153</v>
      </c>
      <c r="D95" s="272">
        <v>49</v>
      </c>
    </row>
    <row r="96" spans="1:4" ht="18" customHeight="1">
      <c r="A96" s="299" t="s">
        <v>120</v>
      </c>
      <c r="B96" s="297">
        <v>11035</v>
      </c>
      <c r="C96" s="309" t="s">
        <v>480</v>
      </c>
      <c r="D96" s="272">
        <v>32</v>
      </c>
    </row>
    <row r="97" spans="1:4" ht="18" customHeight="1">
      <c r="A97" s="300" t="s">
        <v>462</v>
      </c>
      <c r="B97" s="297">
        <v>9016</v>
      </c>
      <c r="C97" s="335" t="s">
        <v>481</v>
      </c>
      <c r="D97" s="272">
        <v>2267</v>
      </c>
    </row>
    <row r="98" spans="1:4" ht="18" customHeight="1">
      <c r="A98" s="300" t="s">
        <v>463</v>
      </c>
      <c r="B98" s="297">
        <v>95</v>
      </c>
      <c r="C98" s="300" t="s">
        <v>126</v>
      </c>
      <c r="D98" s="272">
        <v>894</v>
      </c>
    </row>
    <row r="99" spans="1:4" ht="18" customHeight="1">
      <c r="A99" s="300" t="s">
        <v>464</v>
      </c>
      <c r="B99" s="297">
        <v>418</v>
      </c>
      <c r="C99" s="300" t="s">
        <v>128</v>
      </c>
      <c r="D99" s="272">
        <v>1212</v>
      </c>
    </row>
    <row r="100" spans="1:4" ht="18" customHeight="1">
      <c r="A100" s="300" t="s">
        <v>121</v>
      </c>
      <c r="B100" s="297">
        <v>1506</v>
      </c>
      <c r="C100" s="300" t="s">
        <v>160</v>
      </c>
      <c r="D100" s="272">
        <v>96</v>
      </c>
    </row>
    <row r="101" spans="1:4" ht="18" customHeight="1">
      <c r="A101" s="299" t="s">
        <v>465</v>
      </c>
      <c r="B101" s="297">
        <v>49</v>
      </c>
      <c r="C101" s="300" t="s">
        <v>482</v>
      </c>
      <c r="D101" s="272">
        <v>65</v>
      </c>
    </row>
    <row r="102" spans="1:4" ht="18" customHeight="1">
      <c r="A102" s="300" t="s">
        <v>466</v>
      </c>
      <c r="B102" s="297">
        <v>49</v>
      </c>
      <c r="C102" s="299" t="s">
        <v>483</v>
      </c>
      <c r="D102" s="272">
        <v>810</v>
      </c>
    </row>
    <row r="103" spans="1:4" ht="18" customHeight="1">
      <c r="A103" s="299" t="s">
        <v>467</v>
      </c>
      <c r="B103" s="297">
        <v>1969</v>
      </c>
      <c r="C103" s="300" t="s">
        <v>164</v>
      </c>
      <c r="D103" s="272">
        <v>349</v>
      </c>
    </row>
    <row r="104" spans="1:4" ht="18" customHeight="1">
      <c r="A104" s="299" t="s">
        <v>468</v>
      </c>
      <c r="B104" s="297">
        <v>488</v>
      </c>
      <c r="C104" s="300" t="s">
        <v>165</v>
      </c>
      <c r="D104" s="272">
        <v>85</v>
      </c>
    </row>
    <row r="105" spans="1:4" ht="18" customHeight="1">
      <c r="A105" s="300" t="s">
        <v>126</v>
      </c>
      <c r="B105" s="297">
        <v>301</v>
      </c>
      <c r="C105" s="300" t="s">
        <v>484</v>
      </c>
      <c r="D105" s="272">
        <v>376</v>
      </c>
    </row>
    <row r="106" spans="1:4" ht="18" customHeight="1">
      <c r="A106" s="300" t="s">
        <v>128</v>
      </c>
      <c r="B106" s="297">
        <v>14</v>
      </c>
      <c r="C106" s="299" t="s">
        <v>485</v>
      </c>
      <c r="D106" s="272">
        <v>37186</v>
      </c>
    </row>
    <row r="107" spans="1:4" ht="18" customHeight="1">
      <c r="A107" s="300" t="s">
        <v>469</v>
      </c>
      <c r="B107" s="297">
        <v>173</v>
      </c>
      <c r="C107" s="299" t="s">
        <v>167</v>
      </c>
      <c r="D107" s="272">
        <v>3682</v>
      </c>
    </row>
    <row r="108" spans="1:4" ht="18" customHeight="1">
      <c r="A108" s="299" t="s">
        <v>470</v>
      </c>
      <c r="B108" s="297">
        <v>712</v>
      </c>
      <c r="C108" s="300" t="s">
        <v>126</v>
      </c>
      <c r="D108" s="272">
        <v>1087</v>
      </c>
    </row>
    <row r="109" spans="1:4" ht="18" customHeight="1">
      <c r="A109" s="300" t="s">
        <v>471</v>
      </c>
      <c r="B109" s="297">
        <v>412</v>
      </c>
      <c r="C109" s="300" t="s">
        <v>486</v>
      </c>
      <c r="D109" s="272">
        <v>681</v>
      </c>
    </row>
    <row r="110" spans="1:4" ht="18" customHeight="1">
      <c r="A110" s="300" t="s">
        <v>472</v>
      </c>
      <c r="B110" s="297">
        <v>300</v>
      </c>
      <c r="C110" s="300" t="s">
        <v>487</v>
      </c>
      <c r="D110" s="272">
        <v>47</v>
      </c>
    </row>
    <row r="111" spans="1:4" ht="18" customHeight="1">
      <c r="A111" s="299" t="s">
        <v>473</v>
      </c>
      <c r="B111" s="297">
        <v>201</v>
      </c>
      <c r="C111" s="300" t="s">
        <v>488</v>
      </c>
      <c r="D111" s="272">
        <v>126</v>
      </c>
    </row>
    <row r="112" spans="1:4" ht="18" customHeight="1">
      <c r="A112" s="300" t="s">
        <v>122</v>
      </c>
      <c r="B112" s="297">
        <v>135</v>
      </c>
      <c r="C112" s="300" t="s">
        <v>489</v>
      </c>
      <c r="D112" s="272">
        <v>78</v>
      </c>
    </row>
    <row r="113" spans="1:4" ht="18" customHeight="1">
      <c r="A113" s="300" t="s">
        <v>474</v>
      </c>
      <c r="B113" s="297">
        <v>18</v>
      </c>
      <c r="C113" s="300" t="s">
        <v>490</v>
      </c>
      <c r="D113" s="272">
        <v>1639</v>
      </c>
    </row>
    <row r="114" spans="1:4" ht="18" customHeight="1">
      <c r="A114" s="300" t="s">
        <v>123</v>
      </c>
      <c r="B114" s="297">
        <v>48</v>
      </c>
      <c r="C114" s="300" t="s">
        <v>491</v>
      </c>
      <c r="D114" s="272">
        <v>24</v>
      </c>
    </row>
    <row r="115" spans="1:4" ht="18" customHeight="1">
      <c r="A115" s="299" t="s">
        <v>475</v>
      </c>
      <c r="B115" s="297">
        <v>73</v>
      </c>
      <c r="C115" s="299" t="s">
        <v>168</v>
      </c>
      <c r="D115" s="272">
        <v>865</v>
      </c>
    </row>
    <row r="116" spans="1:4" ht="18" customHeight="1">
      <c r="A116" s="300" t="s">
        <v>476</v>
      </c>
      <c r="B116" s="297">
        <v>73</v>
      </c>
      <c r="C116" s="300" t="s">
        <v>126</v>
      </c>
      <c r="D116" s="272">
        <v>604</v>
      </c>
    </row>
    <row r="117" spans="1:4" ht="18" customHeight="1">
      <c r="A117" s="299" t="s">
        <v>125</v>
      </c>
      <c r="B117" s="297">
        <v>495</v>
      </c>
      <c r="C117" s="300" t="s">
        <v>128</v>
      </c>
      <c r="D117" s="272">
        <v>21</v>
      </c>
    </row>
    <row r="118" spans="1:4" ht="18" customHeight="1">
      <c r="A118" s="300" t="s">
        <v>127</v>
      </c>
      <c r="B118" s="297">
        <v>495</v>
      </c>
      <c r="C118" s="300" t="s">
        <v>492</v>
      </c>
      <c r="D118" s="272">
        <v>9</v>
      </c>
    </row>
    <row r="119" spans="1:4" ht="18" customHeight="1">
      <c r="A119" s="299" t="s">
        <v>477</v>
      </c>
      <c r="B119" s="297">
        <v>11913</v>
      </c>
      <c r="C119" s="300" t="s">
        <v>493</v>
      </c>
      <c r="D119" s="272">
        <v>8</v>
      </c>
    </row>
    <row r="120" spans="1:4" ht="18" customHeight="1">
      <c r="A120" s="299" t="s">
        <v>135</v>
      </c>
      <c r="B120" s="297">
        <v>1767</v>
      </c>
      <c r="C120" s="300" t="s">
        <v>494</v>
      </c>
      <c r="D120" s="272">
        <v>29</v>
      </c>
    </row>
    <row r="121" spans="1:4" ht="18" customHeight="1">
      <c r="A121" s="300" t="s">
        <v>126</v>
      </c>
      <c r="B121" s="297">
        <v>806</v>
      </c>
      <c r="C121" s="300" t="s">
        <v>495</v>
      </c>
      <c r="D121" s="272">
        <v>57</v>
      </c>
    </row>
    <row r="122" spans="1:4" ht="18" customHeight="1">
      <c r="A122" s="300" t="s">
        <v>128</v>
      </c>
      <c r="B122" s="297">
        <v>6</v>
      </c>
      <c r="C122" s="300" t="s">
        <v>496</v>
      </c>
      <c r="D122" s="272">
        <v>35</v>
      </c>
    </row>
    <row r="123" spans="1:4" ht="18" customHeight="1">
      <c r="A123" s="300" t="s">
        <v>138</v>
      </c>
      <c r="B123" s="297">
        <v>71</v>
      </c>
      <c r="C123" s="300" t="s">
        <v>497</v>
      </c>
      <c r="D123" s="272">
        <v>102</v>
      </c>
    </row>
    <row r="124" spans="1:4" ht="18" customHeight="1">
      <c r="A124" s="300" t="s">
        <v>139</v>
      </c>
      <c r="B124" s="297">
        <v>120</v>
      </c>
      <c r="C124" s="299" t="s">
        <v>170</v>
      </c>
      <c r="D124" s="272">
        <v>11380</v>
      </c>
    </row>
    <row r="125" spans="1:4" ht="18" customHeight="1">
      <c r="A125" s="300" t="s">
        <v>140</v>
      </c>
      <c r="B125" s="297">
        <v>76</v>
      </c>
      <c r="C125" s="300" t="s">
        <v>498</v>
      </c>
      <c r="D125" s="272">
        <v>1000</v>
      </c>
    </row>
    <row r="126" spans="1:4" ht="18" customHeight="1">
      <c r="A126" s="300" t="s">
        <v>141</v>
      </c>
      <c r="B126" s="297">
        <v>88</v>
      </c>
      <c r="C126" s="300" t="s">
        <v>499</v>
      </c>
      <c r="D126" s="272">
        <v>700</v>
      </c>
    </row>
    <row r="127" spans="1:4" ht="18" customHeight="1">
      <c r="A127" s="300" t="s">
        <v>478</v>
      </c>
      <c r="B127" s="297">
        <v>12</v>
      </c>
      <c r="C127" s="300" t="s">
        <v>500</v>
      </c>
      <c r="D127" s="272">
        <v>424</v>
      </c>
    </row>
    <row r="128" spans="1:4" ht="18" customHeight="1">
      <c r="A128" s="300" t="s">
        <v>143</v>
      </c>
      <c r="B128" s="297">
        <v>588</v>
      </c>
      <c r="C128" s="300" t="s">
        <v>501</v>
      </c>
      <c r="D128" s="272">
        <v>8256</v>
      </c>
    </row>
    <row r="129" spans="1:4" ht="18" customHeight="1">
      <c r="A129" s="299" t="s">
        <v>144</v>
      </c>
      <c r="B129" s="297">
        <v>6369</v>
      </c>
      <c r="C129" s="300" t="s">
        <v>502</v>
      </c>
      <c r="D129" s="272">
        <v>1000</v>
      </c>
    </row>
    <row r="130" spans="1:4" ht="18" customHeight="1">
      <c r="A130" s="300" t="s">
        <v>126</v>
      </c>
      <c r="B130" s="297">
        <v>643</v>
      </c>
      <c r="C130" s="299" t="s">
        <v>172</v>
      </c>
      <c r="D130" s="272">
        <v>1285</v>
      </c>
    </row>
    <row r="131" spans="1:4" ht="18" customHeight="1">
      <c r="A131" s="300" t="s">
        <v>128</v>
      </c>
      <c r="B131" s="297">
        <v>3</v>
      </c>
      <c r="C131" s="300" t="s">
        <v>503</v>
      </c>
      <c r="D131" s="272">
        <v>189</v>
      </c>
    </row>
    <row r="132" spans="1:4" ht="18" customHeight="1">
      <c r="A132" s="300" t="s">
        <v>146</v>
      </c>
      <c r="B132" s="297">
        <v>4211</v>
      </c>
      <c r="C132" s="300" t="s">
        <v>504</v>
      </c>
      <c r="D132" s="272">
        <v>93</v>
      </c>
    </row>
    <row r="133" spans="1:4" ht="18" customHeight="1">
      <c r="A133" s="300" t="s">
        <v>148</v>
      </c>
      <c r="B133" s="297">
        <v>1505</v>
      </c>
      <c r="C133" s="300" t="s">
        <v>505</v>
      </c>
      <c r="D133" s="272">
        <v>511</v>
      </c>
    </row>
    <row r="134" spans="1:4" ht="18" customHeight="1">
      <c r="A134" s="300" t="s">
        <v>479</v>
      </c>
      <c r="B134" s="297">
        <v>7</v>
      </c>
      <c r="C134" s="300" t="s">
        <v>506</v>
      </c>
      <c r="D134" s="272">
        <v>435</v>
      </c>
    </row>
    <row r="135" spans="1:4" ht="18" customHeight="1">
      <c r="A135" s="305" t="s">
        <v>149</v>
      </c>
      <c r="B135" s="306">
        <v>700</v>
      </c>
      <c r="C135" s="301" t="s">
        <v>507</v>
      </c>
      <c r="D135" s="275">
        <v>3</v>
      </c>
    </row>
    <row r="136" spans="1:4" ht="18" customHeight="1">
      <c r="A136" s="300" t="s">
        <v>508</v>
      </c>
      <c r="B136" s="272">
        <v>30</v>
      </c>
      <c r="C136" s="300" t="s">
        <v>128</v>
      </c>
      <c r="D136" s="273">
        <v>110</v>
      </c>
    </row>
    <row r="137" spans="1:4" ht="18" customHeight="1">
      <c r="A137" s="300" t="s">
        <v>509</v>
      </c>
      <c r="B137" s="272">
        <v>24</v>
      </c>
      <c r="C137" s="334" t="s">
        <v>145</v>
      </c>
      <c r="D137" s="272">
        <v>1810</v>
      </c>
    </row>
    <row r="138" spans="1:4" ht="18" customHeight="1">
      <c r="A138" s="299" t="s">
        <v>174</v>
      </c>
      <c r="B138" s="272">
        <v>2778</v>
      </c>
      <c r="C138" s="333" t="s">
        <v>147</v>
      </c>
      <c r="D138" s="272">
        <v>1665</v>
      </c>
    </row>
    <row r="139" spans="1:4" ht="18" customHeight="1">
      <c r="A139" s="300" t="s">
        <v>510</v>
      </c>
      <c r="B139" s="272">
        <v>950</v>
      </c>
      <c r="C139" s="300" t="s">
        <v>152</v>
      </c>
      <c r="D139" s="273">
        <v>145</v>
      </c>
    </row>
    <row r="140" spans="1:4" ht="18" customHeight="1">
      <c r="A140" s="300" t="s">
        <v>511</v>
      </c>
      <c r="B140" s="272">
        <v>684</v>
      </c>
      <c r="C140" s="299" t="s">
        <v>154</v>
      </c>
      <c r="D140" s="273">
        <v>5480</v>
      </c>
    </row>
    <row r="141" spans="1:4" ht="18" customHeight="1">
      <c r="A141" s="300" t="s">
        <v>513</v>
      </c>
      <c r="B141" s="297">
        <v>377</v>
      </c>
      <c r="C141" s="300" t="s">
        <v>155</v>
      </c>
      <c r="D141" s="273">
        <v>200</v>
      </c>
    </row>
    <row r="142" spans="1:4" ht="18" customHeight="1">
      <c r="A142" s="309" t="s">
        <v>512</v>
      </c>
      <c r="B142" s="272">
        <v>406</v>
      </c>
      <c r="C142" s="300" t="s">
        <v>156</v>
      </c>
      <c r="D142" s="273">
        <v>4152</v>
      </c>
    </row>
    <row r="143" spans="1:4" ht="18" customHeight="1">
      <c r="A143" s="300" t="s">
        <v>514</v>
      </c>
      <c r="B143" s="297">
        <v>341</v>
      </c>
      <c r="C143" s="300" t="s">
        <v>157</v>
      </c>
      <c r="D143" s="273">
        <v>1128</v>
      </c>
    </row>
    <row r="144" spans="1:4" ht="18" customHeight="1">
      <c r="A144" s="300" t="s">
        <v>515</v>
      </c>
      <c r="B144" s="297">
        <v>20</v>
      </c>
      <c r="C144" s="299" t="s">
        <v>158</v>
      </c>
      <c r="D144" s="273">
        <v>5197</v>
      </c>
    </row>
    <row r="145" spans="1:4" ht="18" customHeight="1">
      <c r="A145" s="299" t="s">
        <v>176</v>
      </c>
      <c r="B145" s="297">
        <v>1146</v>
      </c>
      <c r="C145" s="300" t="s">
        <v>159</v>
      </c>
      <c r="D145" s="273">
        <v>685</v>
      </c>
    </row>
    <row r="146" spans="1:4" ht="18" customHeight="1">
      <c r="A146" s="300" t="s">
        <v>516</v>
      </c>
      <c r="B146" s="297">
        <v>537</v>
      </c>
      <c r="C146" s="300" t="s">
        <v>161</v>
      </c>
      <c r="D146" s="273">
        <v>494</v>
      </c>
    </row>
    <row r="147" spans="1:4" ht="18" customHeight="1">
      <c r="A147" s="300" t="s">
        <v>517</v>
      </c>
      <c r="B147" s="297">
        <v>459</v>
      </c>
      <c r="C147" s="300" t="s">
        <v>162</v>
      </c>
      <c r="D147" s="273">
        <v>3315</v>
      </c>
    </row>
    <row r="148" spans="1:4" ht="18" customHeight="1">
      <c r="A148" s="300" t="s">
        <v>518</v>
      </c>
      <c r="B148" s="272">
        <v>150</v>
      </c>
      <c r="C148" s="300" t="s">
        <v>163</v>
      </c>
      <c r="D148" s="273">
        <v>703</v>
      </c>
    </row>
    <row r="149" spans="1:4" ht="18" customHeight="1">
      <c r="A149" s="299" t="s">
        <v>178</v>
      </c>
      <c r="B149" s="272">
        <v>741</v>
      </c>
      <c r="C149" s="307" t="s">
        <v>173</v>
      </c>
      <c r="D149" s="273">
        <v>2479</v>
      </c>
    </row>
    <row r="150" spans="1:4" ht="18" customHeight="1">
      <c r="A150" s="300" t="s">
        <v>519</v>
      </c>
      <c r="B150" s="272">
        <v>32</v>
      </c>
      <c r="C150" s="308" t="s">
        <v>175</v>
      </c>
      <c r="D150" s="273">
        <v>1346</v>
      </c>
    </row>
    <row r="151" spans="1:4" ht="18" customHeight="1">
      <c r="A151" s="300" t="s">
        <v>520</v>
      </c>
      <c r="B151" s="273">
        <v>212</v>
      </c>
      <c r="C151" s="308" t="s">
        <v>177</v>
      </c>
      <c r="D151" s="273">
        <v>1114</v>
      </c>
    </row>
    <row r="152" spans="1:4" ht="18" customHeight="1">
      <c r="A152" s="300" t="s">
        <v>521</v>
      </c>
      <c r="B152" s="273">
        <v>497</v>
      </c>
      <c r="C152" s="300" t="s">
        <v>179</v>
      </c>
      <c r="D152" s="273">
        <v>19</v>
      </c>
    </row>
    <row r="153" spans="1:4" ht="18" customHeight="1">
      <c r="A153" s="299" t="s">
        <v>180</v>
      </c>
      <c r="B153" s="273">
        <v>567</v>
      </c>
      <c r="C153" s="299" t="s">
        <v>181</v>
      </c>
      <c r="D153" s="273">
        <v>2038</v>
      </c>
    </row>
    <row r="154" spans="1:4" ht="18" customHeight="1">
      <c r="A154" s="300" t="s">
        <v>126</v>
      </c>
      <c r="B154" s="273">
        <v>139</v>
      </c>
      <c r="C154" s="300" t="s">
        <v>128</v>
      </c>
      <c r="D154" s="273">
        <v>25</v>
      </c>
    </row>
    <row r="155" spans="1:4" ht="18" customHeight="1">
      <c r="A155" s="300" t="s">
        <v>522</v>
      </c>
      <c r="B155" s="273">
        <v>81</v>
      </c>
      <c r="C155" s="300" t="s">
        <v>539</v>
      </c>
      <c r="D155" s="273">
        <v>2</v>
      </c>
    </row>
    <row r="156" spans="1:4" ht="18" customHeight="1">
      <c r="A156" s="300" t="s">
        <v>523</v>
      </c>
      <c r="B156" s="273">
        <v>210</v>
      </c>
      <c r="C156" s="300" t="s">
        <v>540</v>
      </c>
      <c r="D156" s="273">
        <v>1</v>
      </c>
    </row>
    <row r="157" spans="1:4" ht="18" customHeight="1">
      <c r="A157" s="300" t="s">
        <v>524</v>
      </c>
      <c r="B157" s="273">
        <v>93</v>
      </c>
      <c r="C157" s="300" t="s">
        <v>541</v>
      </c>
      <c r="D157" s="273">
        <v>93</v>
      </c>
    </row>
    <row r="158" spans="1:4" ht="18" customHeight="1">
      <c r="A158" s="300" t="s">
        <v>525</v>
      </c>
      <c r="B158" s="273">
        <v>44</v>
      </c>
      <c r="C158" s="300" t="s">
        <v>360</v>
      </c>
      <c r="D158" s="273">
        <v>1917</v>
      </c>
    </row>
    <row r="159" spans="1:4" ht="18" customHeight="1">
      <c r="A159" s="299" t="s">
        <v>182</v>
      </c>
      <c r="B159" s="273">
        <v>133</v>
      </c>
      <c r="C159" s="299" t="s">
        <v>542</v>
      </c>
      <c r="D159" s="273">
        <v>2666</v>
      </c>
    </row>
    <row r="160" spans="1:4" ht="18" customHeight="1">
      <c r="A160" s="300" t="s">
        <v>126</v>
      </c>
      <c r="B160" s="273">
        <v>56</v>
      </c>
      <c r="C160" s="300" t="s">
        <v>166</v>
      </c>
      <c r="D160" s="273">
        <v>2666</v>
      </c>
    </row>
    <row r="161" spans="1:4" ht="18" customHeight="1">
      <c r="A161" s="300" t="s">
        <v>128</v>
      </c>
      <c r="B161" s="273">
        <v>21</v>
      </c>
      <c r="C161" s="299" t="s">
        <v>543</v>
      </c>
      <c r="D161" s="273">
        <v>11432</v>
      </c>
    </row>
    <row r="162" spans="1:4" ht="18" customHeight="1">
      <c r="A162" s="300" t="s">
        <v>526</v>
      </c>
      <c r="B162" s="273">
        <v>56</v>
      </c>
      <c r="C162" s="300" t="s">
        <v>544</v>
      </c>
      <c r="D162" s="273">
        <v>13</v>
      </c>
    </row>
    <row r="163" spans="1:4" ht="18" customHeight="1">
      <c r="A163" s="299" t="s">
        <v>184</v>
      </c>
      <c r="B163" s="273">
        <v>1173</v>
      </c>
      <c r="C163" s="300" t="s">
        <v>545</v>
      </c>
      <c r="D163" s="273">
        <v>11419</v>
      </c>
    </row>
    <row r="164" spans="1:4" ht="18" customHeight="1">
      <c r="A164" s="300" t="s">
        <v>527</v>
      </c>
      <c r="B164" s="273">
        <v>201</v>
      </c>
      <c r="C164" s="299" t="s">
        <v>546</v>
      </c>
      <c r="D164" s="273">
        <v>284</v>
      </c>
    </row>
    <row r="165" spans="1:4" ht="18" customHeight="1">
      <c r="A165" s="300" t="s">
        <v>528</v>
      </c>
      <c r="B165" s="273">
        <v>972</v>
      </c>
      <c r="C165" s="300" t="s">
        <v>171</v>
      </c>
      <c r="D165" s="273">
        <v>284</v>
      </c>
    </row>
    <row r="166" spans="1:4" ht="18" customHeight="1">
      <c r="A166" s="299" t="s">
        <v>185</v>
      </c>
      <c r="B166" s="273">
        <v>71</v>
      </c>
      <c r="C166" s="299" t="s">
        <v>547</v>
      </c>
      <c r="D166" s="273">
        <v>80</v>
      </c>
    </row>
    <row r="167" spans="1:4" ht="18" customHeight="1">
      <c r="A167" s="300" t="s">
        <v>529</v>
      </c>
      <c r="B167" s="273">
        <v>57</v>
      </c>
      <c r="C167" s="300" t="s">
        <v>169</v>
      </c>
      <c r="D167" s="273">
        <v>80</v>
      </c>
    </row>
    <row r="168" spans="1:4" ht="18" customHeight="1">
      <c r="A168" s="300" t="s">
        <v>530</v>
      </c>
      <c r="B168" s="273">
        <v>14</v>
      </c>
      <c r="C168" s="299" t="s">
        <v>183</v>
      </c>
      <c r="D168" s="273">
        <v>983</v>
      </c>
    </row>
    <row r="169" spans="1:4" ht="18" customHeight="1">
      <c r="A169" s="299" t="s">
        <v>187</v>
      </c>
      <c r="B169" s="273">
        <v>34</v>
      </c>
      <c r="C169" s="300" t="s">
        <v>548</v>
      </c>
      <c r="D169" s="273">
        <v>983</v>
      </c>
    </row>
    <row r="170" spans="1:4" ht="18" customHeight="1">
      <c r="A170" s="300" t="s">
        <v>531</v>
      </c>
      <c r="B170" s="273">
        <v>4</v>
      </c>
      <c r="C170" s="299" t="s">
        <v>549</v>
      </c>
      <c r="D170" s="273">
        <v>11865</v>
      </c>
    </row>
    <row r="171" spans="1:4" ht="18" customHeight="1">
      <c r="A171" s="300" t="s">
        <v>532</v>
      </c>
      <c r="B171" s="273">
        <v>30</v>
      </c>
      <c r="C171" s="299" t="s">
        <v>186</v>
      </c>
      <c r="D171" s="273">
        <v>359</v>
      </c>
    </row>
    <row r="172" spans="1:4" ht="18" customHeight="1">
      <c r="A172" s="299" t="s">
        <v>533</v>
      </c>
      <c r="B172" s="273">
        <v>12860</v>
      </c>
      <c r="C172" s="300" t="s">
        <v>128</v>
      </c>
      <c r="D172" s="273">
        <v>359</v>
      </c>
    </row>
    <row r="173" spans="1:4" ht="18" customHeight="1">
      <c r="A173" s="300" t="s">
        <v>534</v>
      </c>
      <c r="B173" s="273">
        <v>160</v>
      </c>
      <c r="C173" s="299" t="s">
        <v>188</v>
      </c>
      <c r="D173" s="273">
        <v>106</v>
      </c>
    </row>
    <row r="174" spans="1:4" ht="18" customHeight="1">
      <c r="A174" s="300" t="s">
        <v>535</v>
      </c>
      <c r="B174" s="273">
        <v>12700</v>
      </c>
      <c r="C174" s="300" t="s">
        <v>189</v>
      </c>
      <c r="D174" s="273">
        <v>106</v>
      </c>
    </row>
    <row r="175" spans="1:4" ht="18" customHeight="1">
      <c r="A175" s="299" t="s">
        <v>536</v>
      </c>
      <c r="B175" s="273">
        <v>471</v>
      </c>
      <c r="C175" s="299" t="s">
        <v>190</v>
      </c>
      <c r="D175" s="273">
        <v>6479</v>
      </c>
    </row>
    <row r="176" spans="1:4" ht="18" customHeight="1">
      <c r="A176" s="300" t="s">
        <v>537</v>
      </c>
      <c r="B176" s="273">
        <v>471</v>
      </c>
      <c r="C176" s="300" t="s">
        <v>191</v>
      </c>
      <c r="D176" s="273">
        <v>2039</v>
      </c>
    </row>
    <row r="177" spans="1:4" ht="18" customHeight="1">
      <c r="A177" s="299" t="s">
        <v>538</v>
      </c>
      <c r="B177" s="273">
        <v>33158</v>
      </c>
      <c r="C177" s="300" t="s">
        <v>192</v>
      </c>
      <c r="D177" s="273">
        <v>239</v>
      </c>
    </row>
    <row r="178" spans="1:4" ht="18" customHeight="1">
      <c r="A178" s="299" t="s">
        <v>142</v>
      </c>
      <c r="B178" s="273">
        <v>709</v>
      </c>
      <c r="C178" s="300" t="s">
        <v>193</v>
      </c>
      <c r="D178" s="273">
        <v>2380</v>
      </c>
    </row>
    <row r="179" spans="1:4" ht="18" customHeight="1">
      <c r="A179" s="301" t="s">
        <v>126</v>
      </c>
      <c r="B179" s="274">
        <v>599</v>
      </c>
      <c r="C179" s="301" t="s">
        <v>194</v>
      </c>
      <c r="D179" s="274">
        <v>1821</v>
      </c>
    </row>
    <row r="180" spans="1:4" ht="18" customHeight="1">
      <c r="A180" s="298" t="s">
        <v>550</v>
      </c>
      <c r="B180" s="339">
        <v>3636</v>
      </c>
      <c r="C180" s="336" t="s">
        <v>588</v>
      </c>
      <c r="D180" s="339">
        <v>414</v>
      </c>
    </row>
    <row r="181" spans="1:4" ht="18" customHeight="1">
      <c r="A181" s="300" t="s">
        <v>551</v>
      </c>
      <c r="B181" s="273">
        <v>3636</v>
      </c>
      <c r="C181" s="299" t="s">
        <v>589</v>
      </c>
      <c r="D181" s="273">
        <v>1407</v>
      </c>
    </row>
    <row r="182" spans="1:4" ht="18" customHeight="1">
      <c r="A182" s="299" t="s">
        <v>195</v>
      </c>
      <c r="B182" s="273">
        <v>20</v>
      </c>
      <c r="C182" s="300" t="s">
        <v>126</v>
      </c>
      <c r="D182" s="273">
        <v>829</v>
      </c>
    </row>
    <row r="183" spans="1:4" ht="18" customHeight="1">
      <c r="A183" s="300" t="s">
        <v>552</v>
      </c>
      <c r="B183" s="272">
        <v>20</v>
      </c>
      <c r="C183" s="300" t="s">
        <v>128</v>
      </c>
      <c r="D183" s="272">
        <v>8</v>
      </c>
    </row>
    <row r="184" spans="1:4" ht="18" customHeight="1">
      <c r="A184" s="299" t="s">
        <v>553</v>
      </c>
      <c r="B184" s="273">
        <v>277</v>
      </c>
      <c r="C184" s="300" t="s">
        <v>590</v>
      </c>
      <c r="D184" s="273">
        <v>11</v>
      </c>
    </row>
    <row r="185" spans="1:4" ht="18" customHeight="1">
      <c r="A185" s="300" t="s">
        <v>554</v>
      </c>
      <c r="B185" s="273">
        <v>277</v>
      </c>
      <c r="C185" s="300" t="s">
        <v>591</v>
      </c>
      <c r="D185" s="273">
        <v>107</v>
      </c>
    </row>
    <row r="186" spans="1:4" ht="18" customHeight="1">
      <c r="A186" s="299" t="s">
        <v>555</v>
      </c>
      <c r="B186" s="273">
        <v>988</v>
      </c>
      <c r="C186" s="300" t="s">
        <v>592</v>
      </c>
      <c r="D186" s="273">
        <v>86</v>
      </c>
    </row>
    <row r="187" spans="1:4" ht="18" customHeight="1">
      <c r="A187" s="300" t="s">
        <v>556</v>
      </c>
      <c r="B187" s="273">
        <v>988</v>
      </c>
      <c r="C187" s="300" t="s">
        <v>593</v>
      </c>
      <c r="D187" s="273">
        <v>183</v>
      </c>
    </row>
    <row r="188" spans="1:4" ht="18" customHeight="1">
      <c r="A188" s="299" t="s">
        <v>557</v>
      </c>
      <c r="B188" s="273">
        <v>39773</v>
      </c>
      <c r="C188" s="300" t="s">
        <v>594</v>
      </c>
      <c r="D188" s="273">
        <v>7</v>
      </c>
    </row>
    <row r="189" spans="1:4" ht="18" customHeight="1">
      <c r="A189" s="299" t="s">
        <v>558</v>
      </c>
      <c r="B189" s="273">
        <v>1392</v>
      </c>
      <c r="C189" s="300" t="s">
        <v>595</v>
      </c>
      <c r="D189" s="273">
        <v>153</v>
      </c>
    </row>
    <row r="190" spans="1:4" ht="18" customHeight="1">
      <c r="A190" s="300" t="s">
        <v>126</v>
      </c>
      <c r="B190" s="273">
        <v>827</v>
      </c>
      <c r="C190" s="300" t="s">
        <v>596</v>
      </c>
      <c r="D190" s="273">
        <v>23</v>
      </c>
    </row>
    <row r="191" spans="1:4" ht="18" customHeight="1">
      <c r="A191" s="300" t="s">
        <v>128</v>
      </c>
      <c r="B191" s="273">
        <v>58</v>
      </c>
      <c r="C191" s="299" t="s">
        <v>597</v>
      </c>
      <c r="D191" s="273">
        <v>3889</v>
      </c>
    </row>
    <row r="192" spans="1:4" ht="18" customHeight="1">
      <c r="A192" s="300" t="s">
        <v>559</v>
      </c>
      <c r="B192" s="273">
        <v>288</v>
      </c>
      <c r="C192" s="300" t="s">
        <v>126</v>
      </c>
      <c r="D192" s="273">
        <v>777</v>
      </c>
    </row>
    <row r="193" spans="1:4" ht="18" customHeight="1">
      <c r="A193" s="300" t="s">
        <v>560</v>
      </c>
      <c r="B193" s="273">
        <v>55</v>
      </c>
      <c r="C193" s="300" t="s">
        <v>128</v>
      </c>
      <c r="D193" s="273">
        <v>19</v>
      </c>
    </row>
    <row r="194" spans="1:4" ht="18" customHeight="1">
      <c r="A194" s="300" t="s">
        <v>561</v>
      </c>
      <c r="B194" s="273">
        <v>136</v>
      </c>
      <c r="C194" s="300" t="s">
        <v>598</v>
      </c>
      <c r="D194" s="273">
        <v>57</v>
      </c>
    </row>
    <row r="195" spans="1:4" ht="18" customHeight="1">
      <c r="A195" s="300" t="s">
        <v>562</v>
      </c>
      <c r="B195" s="273">
        <v>28</v>
      </c>
      <c r="C195" s="300" t="s">
        <v>599</v>
      </c>
      <c r="D195" s="273">
        <v>578</v>
      </c>
    </row>
    <row r="196" spans="1:4" ht="18" customHeight="1">
      <c r="A196" s="299" t="s">
        <v>563</v>
      </c>
      <c r="B196" s="273">
        <v>398</v>
      </c>
      <c r="C196" s="300" t="s">
        <v>600</v>
      </c>
      <c r="D196" s="273">
        <v>18</v>
      </c>
    </row>
    <row r="197" spans="1:4" ht="18" customHeight="1">
      <c r="A197" s="300" t="s">
        <v>564</v>
      </c>
      <c r="B197" s="273">
        <v>398</v>
      </c>
      <c r="C197" s="300" t="s">
        <v>601</v>
      </c>
      <c r="D197" s="273">
        <v>146</v>
      </c>
    </row>
    <row r="198" spans="1:4" ht="18" customHeight="1">
      <c r="A198" s="299" t="s">
        <v>565</v>
      </c>
      <c r="B198" s="273">
        <v>26637</v>
      </c>
      <c r="C198" s="300" t="s">
        <v>602</v>
      </c>
      <c r="D198" s="273">
        <v>658</v>
      </c>
    </row>
    <row r="199" spans="1:4" ht="18" customHeight="1">
      <c r="A199" s="300" t="s">
        <v>566</v>
      </c>
      <c r="B199" s="273">
        <v>24535</v>
      </c>
      <c r="C199" s="300" t="s">
        <v>603</v>
      </c>
      <c r="D199" s="273">
        <v>1</v>
      </c>
    </row>
    <row r="200" spans="1:4" ht="18" customHeight="1">
      <c r="A200" s="300" t="s">
        <v>567</v>
      </c>
      <c r="B200" s="273">
        <v>2102</v>
      </c>
      <c r="C200" s="300" t="s">
        <v>604</v>
      </c>
      <c r="D200" s="273">
        <v>10</v>
      </c>
    </row>
    <row r="201" spans="1:4" ht="18" customHeight="1">
      <c r="A201" s="299" t="s">
        <v>568</v>
      </c>
      <c r="B201" s="273">
        <v>8213</v>
      </c>
      <c r="C201" s="300" t="s">
        <v>605</v>
      </c>
      <c r="D201" s="273">
        <v>4</v>
      </c>
    </row>
    <row r="202" spans="1:4" ht="18" customHeight="1">
      <c r="A202" s="300" t="s">
        <v>569</v>
      </c>
      <c r="B202" s="273">
        <v>8213</v>
      </c>
      <c r="C202" s="300" t="s">
        <v>606</v>
      </c>
      <c r="D202" s="273">
        <v>884</v>
      </c>
    </row>
    <row r="203" spans="1:4" ht="18" customHeight="1">
      <c r="A203" s="299" t="s">
        <v>570</v>
      </c>
      <c r="B203" s="273">
        <v>173</v>
      </c>
      <c r="C203" s="300" t="s">
        <v>607</v>
      </c>
      <c r="D203" s="273">
        <v>484</v>
      </c>
    </row>
    <row r="204" spans="1:4" ht="18" customHeight="1">
      <c r="A204" s="300" t="s">
        <v>571</v>
      </c>
      <c r="B204" s="273">
        <v>173</v>
      </c>
      <c r="C204" s="300" t="s">
        <v>608</v>
      </c>
      <c r="D204" s="273">
        <v>253</v>
      </c>
    </row>
    <row r="205" spans="1:4" ht="18" customHeight="1">
      <c r="A205" s="299" t="s">
        <v>572</v>
      </c>
      <c r="B205" s="273">
        <v>2960</v>
      </c>
      <c r="C205" s="299" t="s">
        <v>609</v>
      </c>
      <c r="D205" s="273">
        <v>1630</v>
      </c>
    </row>
    <row r="206" spans="1:4" ht="18" customHeight="1">
      <c r="A206" s="300" t="s">
        <v>573</v>
      </c>
      <c r="B206" s="273">
        <v>2960</v>
      </c>
      <c r="C206" s="300" t="s">
        <v>610</v>
      </c>
      <c r="D206" s="273">
        <v>1630</v>
      </c>
    </row>
    <row r="207" spans="1:4" ht="18" customHeight="1">
      <c r="A207" s="299" t="s">
        <v>574</v>
      </c>
      <c r="B207" s="273">
        <v>17333</v>
      </c>
      <c r="C207" s="299" t="s">
        <v>611</v>
      </c>
      <c r="D207" s="273">
        <v>98</v>
      </c>
    </row>
    <row r="208" spans="1:4" ht="18" customHeight="1">
      <c r="A208" s="299" t="s">
        <v>575</v>
      </c>
      <c r="B208" s="273">
        <v>5941</v>
      </c>
      <c r="C208" s="300" t="s">
        <v>122</v>
      </c>
      <c r="D208" s="273">
        <v>82</v>
      </c>
    </row>
    <row r="209" spans="1:4" ht="18" customHeight="1">
      <c r="A209" s="300" t="s">
        <v>126</v>
      </c>
      <c r="B209" s="273">
        <v>1621</v>
      </c>
      <c r="C209" s="300" t="s">
        <v>612</v>
      </c>
      <c r="D209" s="273">
        <v>16</v>
      </c>
    </row>
    <row r="210" spans="1:4" ht="18" customHeight="1">
      <c r="A210" s="300" t="s">
        <v>128</v>
      </c>
      <c r="B210" s="273">
        <v>72</v>
      </c>
      <c r="C210" s="299" t="s">
        <v>613</v>
      </c>
      <c r="D210" s="273">
        <v>3791</v>
      </c>
    </row>
    <row r="211" spans="1:4" ht="18" customHeight="1">
      <c r="A211" s="300" t="s">
        <v>355</v>
      </c>
      <c r="B211" s="273">
        <v>25</v>
      </c>
      <c r="C211" s="300" t="s">
        <v>614</v>
      </c>
      <c r="D211" s="273">
        <v>236</v>
      </c>
    </row>
    <row r="212" spans="1:4" ht="18" customHeight="1">
      <c r="A212" s="300" t="s">
        <v>576</v>
      </c>
      <c r="B212" s="273">
        <v>419</v>
      </c>
      <c r="C212" s="300" t="s">
        <v>615</v>
      </c>
      <c r="D212" s="273">
        <v>1177</v>
      </c>
    </row>
    <row r="213" spans="1:4" ht="18" customHeight="1">
      <c r="A213" s="300" t="s">
        <v>577</v>
      </c>
      <c r="B213" s="273">
        <v>545</v>
      </c>
      <c r="C213" s="300" t="s">
        <v>616</v>
      </c>
      <c r="D213" s="273">
        <v>248</v>
      </c>
    </row>
    <row r="214" spans="1:4" ht="18" customHeight="1">
      <c r="A214" s="300" t="s">
        <v>578</v>
      </c>
      <c r="B214" s="273">
        <v>333</v>
      </c>
      <c r="C214" s="300" t="s">
        <v>617</v>
      </c>
      <c r="D214" s="273">
        <v>2000</v>
      </c>
    </row>
    <row r="215" spans="1:4" ht="18" customHeight="1">
      <c r="A215" s="300" t="s">
        <v>579</v>
      </c>
      <c r="B215" s="273">
        <v>49</v>
      </c>
      <c r="C215" s="300" t="s">
        <v>618</v>
      </c>
      <c r="D215" s="273">
        <v>130</v>
      </c>
    </row>
    <row r="216" spans="1:4" ht="18" customHeight="1">
      <c r="A216" s="300" t="s">
        <v>580</v>
      </c>
      <c r="B216" s="273">
        <v>16</v>
      </c>
      <c r="C216" s="299" t="s">
        <v>619</v>
      </c>
      <c r="D216" s="273">
        <v>577</v>
      </c>
    </row>
    <row r="217" spans="1:4" ht="18" customHeight="1">
      <c r="A217" s="300" t="s">
        <v>581</v>
      </c>
      <c r="B217" s="273">
        <v>39</v>
      </c>
      <c r="C217" s="300" t="s">
        <v>620</v>
      </c>
      <c r="D217" s="273">
        <v>577</v>
      </c>
    </row>
    <row r="218" spans="1:4" ht="18" customHeight="1">
      <c r="A218" s="300" t="s">
        <v>582</v>
      </c>
      <c r="B218" s="273">
        <v>2</v>
      </c>
      <c r="C218" s="299" t="s">
        <v>621</v>
      </c>
      <c r="D218" s="273">
        <v>19626</v>
      </c>
    </row>
    <row r="219" spans="1:4" ht="18" customHeight="1">
      <c r="A219" s="300" t="s">
        <v>583</v>
      </c>
      <c r="B219" s="273">
        <v>1461</v>
      </c>
      <c r="C219" s="299" t="s">
        <v>622</v>
      </c>
      <c r="D219" s="273">
        <v>17720</v>
      </c>
    </row>
    <row r="220" spans="1:4" ht="18" customHeight="1">
      <c r="A220" s="300" t="s">
        <v>584</v>
      </c>
      <c r="B220" s="273">
        <v>505</v>
      </c>
      <c r="C220" s="300" t="s">
        <v>126</v>
      </c>
      <c r="D220" s="273">
        <v>1311</v>
      </c>
    </row>
    <row r="221" spans="1:4" ht="18" customHeight="1">
      <c r="A221" s="300" t="s">
        <v>585</v>
      </c>
      <c r="B221" s="273">
        <v>250</v>
      </c>
      <c r="C221" s="300" t="s">
        <v>623</v>
      </c>
      <c r="D221" s="273">
        <v>14576</v>
      </c>
    </row>
    <row r="222" spans="1:4" ht="18" customHeight="1">
      <c r="A222" s="300" t="s">
        <v>586</v>
      </c>
      <c r="B222" s="273">
        <v>74</v>
      </c>
      <c r="C222" s="300" t="s">
        <v>624</v>
      </c>
      <c r="D222" s="273">
        <v>739</v>
      </c>
    </row>
    <row r="223" spans="1:4" ht="18" customHeight="1">
      <c r="A223" s="301" t="s">
        <v>587</v>
      </c>
      <c r="B223" s="274">
        <v>116</v>
      </c>
      <c r="C223" s="301" t="s">
        <v>625</v>
      </c>
      <c r="D223" s="274">
        <v>119</v>
      </c>
    </row>
    <row r="224" spans="1:4" ht="18" customHeight="1">
      <c r="A224" s="336" t="s">
        <v>626</v>
      </c>
      <c r="B224" s="339">
        <v>975</v>
      </c>
      <c r="C224" s="336" t="s">
        <v>664</v>
      </c>
      <c r="D224" s="339">
        <v>29</v>
      </c>
    </row>
    <row r="225" spans="1:4" ht="18" customHeight="1">
      <c r="A225" s="299" t="s">
        <v>627</v>
      </c>
      <c r="B225" s="273">
        <v>1003</v>
      </c>
      <c r="C225" s="300" t="s">
        <v>665</v>
      </c>
      <c r="D225" s="273">
        <v>40</v>
      </c>
    </row>
    <row r="226" spans="1:4" ht="18" customHeight="1">
      <c r="A226" s="300" t="s">
        <v>628</v>
      </c>
      <c r="B226" s="273">
        <v>610</v>
      </c>
      <c r="C226" s="300" t="s">
        <v>666</v>
      </c>
      <c r="D226" s="273">
        <v>349</v>
      </c>
    </row>
    <row r="227" spans="1:4" ht="18" customHeight="1">
      <c r="A227" s="300" t="s">
        <v>629</v>
      </c>
      <c r="B227" s="273">
        <v>393</v>
      </c>
      <c r="C227" s="300" t="s">
        <v>667</v>
      </c>
      <c r="D227" s="273">
        <v>991</v>
      </c>
    </row>
    <row r="228" spans="1:4" ht="18" customHeight="1">
      <c r="A228" s="335" t="s">
        <v>630</v>
      </c>
      <c r="B228" s="272">
        <v>511</v>
      </c>
      <c r="C228" s="307" t="s">
        <v>668</v>
      </c>
      <c r="D228" s="273">
        <v>57</v>
      </c>
    </row>
    <row r="229" spans="1:4" ht="18" customHeight="1">
      <c r="A229" s="309" t="s">
        <v>631</v>
      </c>
      <c r="B229" s="272">
        <v>511</v>
      </c>
      <c r="C229" s="308" t="s">
        <v>669</v>
      </c>
      <c r="D229" s="273">
        <v>20</v>
      </c>
    </row>
    <row r="230" spans="1:4" ht="18" customHeight="1">
      <c r="A230" s="299" t="s">
        <v>632</v>
      </c>
      <c r="B230" s="273">
        <v>392</v>
      </c>
      <c r="C230" s="300" t="s">
        <v>670</v>
      </c>
      <c r="D230" s="273">
        <v>27</v>
      </c>
    </row>
    <row r="231" spans="1:4" ht="18" customHeight="1">
      <c r="A231" s="300" t="s">
        <v>633</v>
      </c>
      <c r="B231" s="273">
        <v>300</v>
      </c>
      <c r="C231" s="300" t="s">
        <v>671</v>
      </c>
      <c r="D231" s="273">
        <v>10</v>
      </c>
    </row>
    <row r="232" spans="1:4" ht="18" customHeight="1">
      <c r="A232" s="300" t="s">
        <v>634</v>
      </c>
      <c r="B232" s="273">
        <v>92</v>
      </c>
      <c r="C232" s="299" t="s">
        <v>672</v>
      </c>
      <c r="D232" s="273">
        <v>2566</v>
      </c>
    </row>
    <row r="233" spans="1:4" ht="18" customHeight="1">
      <c r="A233" s="299" t="s">
        <v>635</v>
      </c>
      <c r="B233" s="273">
        <v>4842</v>
      </c>
      <c r="C233" s="299" t="s">
        <v>673</v>
      </c>
      <c r="D233" s="273">
        <v>1356</v>
      </c>
    </row>
    <row r="234" spans="1:4" ht="18" customHeight="1">
      <c r="A234" s="299" t="s">
        <v>636</v>
      </c>
      <c r="B234" s="273">
        <v>35</v>
      </c>
      <c r="C234" s="300" t="s">
        <v>674</v>
      </c>
      <c r="D234" s="273">
        <v>1300</v>
      </c>
    </row>
    <row r="235" spans="1:4" ht="18" customHeight="1">
      <c r="A235" s="300" t="s">
        <v>637</v>
      </c>
      <c r="B235" s="273">
        <v>35</v>
      </c>
      <c r="C235" s="300" t="s">
        <v>675</v>
      </c>
      <c r="D235" s="273">
        <v>56</v>
      </c>
    </row>
    <row r="236" spans="1:4" ht="18" customHeight="1">
      <c r="A236" s="299" t="s">
        <v>638</v>
      </c>
      <c r="B236" s="273">
        <v>1237</v>
      </c>
      <c r="C236" s="299" t="s">
        <v>676</v>
      </c>
      <c r="D236" s="273">
        <v>7</v>
      </c>
    </row>
    <row r="237" spans="1:4" ht="18" customHeight="1">
      <c r="A237" s="300" t="s">
        <v>639</v>
      </c>
      <c r="B237" s="273">
        <v>1237</v>
      </c>
      <c r="C237" s="300" t="s">
        <v>677</v>
      </c>
      <c r="D237" s="273">
        <v>7</v>
      </c>
    </row>
    <row r="238" spans="1:4" ht="18" customHeight="1">
      <c r="A238" s="299" t="s">
        <v>640</v>
      </c>
      <c r="B238" s="273">
        <v>2481</v>
      </c>
      <c r="C238" s="299" t="s">
        <v>678</v>
      </c>
      <c r="D238" s="273">
        <v>1203</v>
      </c>
    </row>
    <row r="239" spans="1:4" ht="18" customHeight="1">
      <c r="A239" s="300" t="s">
        <v>126</v>
      </c>
      <c r="B239" s="273">
        <v>686</v>
      </c>
      <c r="C239" s="300" t="s">
        <v>679</v>
      </c>
      <c r="D239" s="273">
        <v>165</v>
      </c>
    </row>
    <row r="240" spans="1:4" ht="18" customHeight="1">
      <c r="A240" s="300" t="s">
        <v>641</v>
      </c>
      <c r="B240" s="273">
        <v>1795</v>
      </c>
      <c r="C240" s="300" t="s">
        <v>680</v>
      </c>
      <c r="D240" s="273">
        <v>1038</v>
      </c>
    </row>
    <row r="241" spans="1:4" ht="18" customHeight="1">
      <c r="A241" s="299" t="s">
        <v>642</v>
      </c>
      <c r="B241" s="273">
        <v>1089</v>
      </c>
      <c r="C241" s="299" t="s">
        <v>681</v>
      </c>
      <c r="D241" s="273">
        <v>584</v>
      </c>
    </row>
    <row r="242" spans="1:4" ht="18" customHeight="1">
      <c r="A242" s="300" t="s">
        <v>126</v>
      </c>
      <c r="B242" s="273">
        <v>268</v>
      </c>
      <c r="C242" s="299" t="s">
        <v>682</v>
      </c>
      <c r="D242" s="273">
        <v>584</v>
      </c>
    </row>
    <row r="243" spans="1:4" ht="18" customHeight="1">
      <c r="A243" s="300" t="s">
        <v>128</v>
      </c>
      <c r="B243" s="273">
        <v>17</v>
      </c>
      <c r="C243" s="300" t="s">
        <v>126</v>
      </c>
      <c r="D243" s="273">
        <v>242</v>
      </c>
    </row>
    <row r="244" spans="1:4" ht="18" customHeight="1">
      <c r="A244" s="300" t="s">
        <v>643</v>
      </c>
      <c r="B244" s="273">
        <v>801</v>
      </c>
      <c r="C244" s="300" t="s">
        <v>128</v>
      </c>
      <c r="D244" s="273">
        <v>28</v>
      </c>
    </row>
    <row r="245" spans="1:4" ht="18" customHeight="1">
      <c r="A245" s="300" t="s">
        <v>644</v>
      </c>
      <c r="B245" s="273">
        <v>3</v>
      </c>
      <c r="C245" s="300" t="s">
        <v>683</v>
      </c>
      <c r="D245" s="273">
        <v>4</v>
      </c>
    </row>
    <row r="246" spans="1:4" ht="18" customHeight="1">
      <c r="A246" s="299" t="s">
        <v>645</v>
      </c>
      <c r="B246" s="273">
        <v>1762</v>
      </c>
      <c r="C246" s="300" t="s">
        <v>684</v>
      </c>
      <c r="D246" s="273">
        <v>310</v>
      </c>
    </row>
    <row r="247" spans="1:4" ht="18" customHeight="1">
      <c r="A247" s="299" t="s">
        <v>646</v>
      </c>
      <c r="B247" s="273">
        <v>290</v>
      </c>
      <c r="C247" s="299" t="s">
        <v>685</v>
      </c>
      <c r="D247" s="273">
        <v>256</v>
      </c>
    </row>
    <row r="248" spans="1:4" ht="18" customHeight="1">
      <c r="A248" s="300" t="s">
        <v>126</v>
      </c>
      <c r="B248" s="273">
        <v>185</v>
      </c>
      <c r="C248" s="299" t="s">
        <v>686</v>
      </c>
      <c r="D248" s="273">
        <v>256</v>
      </c>
    </row>
    <row r="249" spans="1:4" ht="18" customHeight="1">
      <c r="A249" s="300" t="s">
        <v>647</v>
      </c>
      <c r="B249" s="273">
        <v>105</v>
      </c>
      <c r="C249" s="300" t="s">
        <v>687</v>
      </c>
      <c r="D249" s="273">
        <v>256</v>
      </c>
    </row>
    <row r="250" spans="1:4" ht="18" customHeight="1">
      <c r="A250" s="299" t="s">
        <v>648</v>
      </c>
      <c r="B250" s="273">
        <v>397</v>
      </c>
      <c r="C250" s="299" t="s">
        <v>688</v>
      </c>
      <c r="D250" s="273">
        <v>5362</v>
      </c>
    </row>
    <row r="251" spans="1:4" ht="18" customHeight="1">
      <c r="A251" s="300" t="s">
        <v>126</v>
      </c>
      <c r="B251" s="273">
        <v>140</v>
      </c>
      <c r="C251" s="299" t="s">
        <v>689</v>
      </c>
      <c r="D251" s="273">
        <v>5362</v>
      </c>
    </row>
    <row r="252" spans="1:4" ht="18" customHeight="1">
      <c r="A252" s="300" t="s">
        <v>649</v>
      </c>
      <c r="B252" s="273">
        <v>35</v>
      </c>
      <c r="C252" s="300" t="s">
        <v>690</v>
      </c>
      <c r="D252" s="273">
        <v>5362</v>
      </c>
    </row>
    <row r="253" spans="1:4" ht="18" customHeight="1">
      <c r="A253" s="300" t="s">
        <v>650</v>
      </c>
      <c r="B253" s="273">
        <v>19</v>
      </c>
      <c r="C253" s="300"/>
      <c r="D253" s="273"/>
    </row>
    <row r="254" spans="1:4" ht="18" customHeight="1">
      <c r="A254" s="300" t="s">
        <v>651</v>
      </c>
      <c r="B254" s="273">
        <v>203</v>
      </c>
      <c r="C254" s="300"/>
      <c r="D254" s="273"/>
    </row>
    <row r="255" spans="1:4" ht="18" customHeight="1">
      <c r="A255" s="299" t="s">
        <v>652</v>
      </c>
      <c r="B255" s="273">
        <v>360</v>
      </c>
      <c r="C255" s="300"/>
      <c r="D255" s="273"/>
    </row>
    <row r="256" spans="1:4" ht="18" customHeight="1">
      <c r="A256" s="300" t="s">
        <v>653</v>
      </c>
      <c r="B256" s="273">
        <v>360</v>
      </c>
      <c r="C256" s="300"/>
      <c r="D256" s="273"/>
    </row>
    <row r="257" spans="1:4" ht="18" customHeight="1">
      <c r="A257" s="299" t="s">
        <v>654</v>
      </c>
      <c r="B257" s="273">
        <v>715</v>
      </c>
      <c r="C257" s="300"/>
      <c r="D257" s="273"/>
    </row>
    <row r="258" spans="1:4" ht="18" customHeight="1">
      <c r="A258" s="300" t="s">
        <v>655</v>
      </c>
      <c r="B258" s="273">
        <v>715</v>
      </c>
      <c r="C258" s="300"/>
      <c r="D258" s="273"/>
    </row>
    <row r="259" spans="1:4" ht="18" customHeight="1">
      <c r="A259" s="299" t="s">
        <v>656</v>
      </c>
      <c r="B259" s="273">
        <v>1042</v>
      </c>
      <c r="C259" s="300"/>
      <c r="D259" s="273"/>
    </row>
    <row r="260" spans="1:4" ht="18" customHeight="1">
      <c r="A260" s="299" t="s">
        <v>657</v>
      </c>
      <c r="B260" s="273">
        <v>1042</v>
      </c>
      <c r="C260" s="300"/>
      <c r="D260" s="273"/>
    </row>
    <row r="261" spans="1:4" ht="18" customHeight="1">
      <c r="A261" s="300" t="s">
        <v>658</v>
      </c>
      <c r="B261" s="273">
        <v>1042</v>
      </c>
      <c r="C261" s="299"/>
      <c r="D261" s="273"/>
    </row>
    <row r="262" spans="1:4" ht="18" customHeight="1">
      <c r="A262" s="299" t="s">
        <v>659</v>
      </c>
      <c r="B262" s="273">
        <v>1932</v>
      </c>
      <c r="C262" s="300"/>
      <c r="D262" s="273"/>
    </row>
    <row r="263" spans="1:4" ht="18" customHeight="1">
      <c r="A263" s="299" t="s">
        <v>660</v>
      </c>
      <c r="B263" s="273">
        <v>1932</v>
      </c>
      <c r="C263" s="300"/>
      <c r="D263" s="273"/>
    </row>
    <row r="264" spans="1:4" ht="18" customHeight="1">
      <c r="A264" s="299" t="s">
        <v>661</v>
      </c>
      <c r="B264" s="273">
        <v>1914</v>
      </c>
      <c r="C264" s="299"/>
      <c r="D264" s="273"/>
    </row>
    <row r="265" spans="1:4" ht="18" customHeight="1">
      <c r="A265" s="299" t="s">
        <v>662</v>
      </c>
      <c r="B265" s="273">
        <v>1857</v>
      </c>
      <c r="C265" s="300"/>
      <c r="D265" s="273"/>
    </row>
    <row r="266" spans="1:4" ht="18" customHeight="1">
      <c r="A266" s="300" t="s">
        <v>128</v>
      </c>
      <c r="B266" s="273">
        <v>220</v>
      </c>
      <c r="D266" s="340"/>
    </row>
    <row r="267" spans="1:4" ht="18" customHeight="1">
      <c r="A267" s="301" t="s">
        <v>663</v>
      </c>
      <c r="B267" s="274">
        <v>228</v>
      </c>
      <c r="C267" s="303" t="s">
        <v>691</v>
      </c>
      <c r="D267" s="304">
        <v>374128</v>
      </c>
    </row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>
      <c r="B276" s="268"/>
    </row>
    <row r="277" ht="18" customHeight="1">
      <c r="B277" s="268"/>
    </row>
    <row r="278" ht="18" customHeight="1">
      <c r="B278" s="268"/>
    </row>
    <row r="279" ht="18" customHeight="1">
      <c r="B279" s="268"/>
    </row>
    <row r="280" ht="18" customHeight="1">
      <c r="B280" s="268"/>
    </row>
    <row r="281" ht="18" customHeight="1">
      <c r="B281" s="268"/>
    </row>
    <row r="282" ht="18" customHeight="1">
      <c r="B282" s="268"/>
    </row>
    <row r="283" ht="18" customHeight="1">
      <c r="B283" s="268"/>
    </row>
    <row r="284" ht="18" customHeight="1">
      <c r="B284" s="268"/>
    </row>
    <row r="285" ht="18" customHeight="1">
      <c r="B285" s="268"/>
    </row>
    <row r="286" ht="18" customHeight="1">
      <c r="B286" s="268"/>
    </row>
    <row r="287" ht="18" customHeight="1">
      <c r="B287" s="268"/>
    </row>
    <row r="288" ht="18" customHeight="1">
      <c r="B288" s="268"/>
    </row>
    <row r="289" ht="18" customHeight="1">
      <c r="B289" s="268"/>
    </row>
    <row r="290" ht="18" customHeight="1">
      <c r="B290" s="268"/>
    </row>
    <row r="291" ht="18" customHeight="1">
      <c r="B291" s="268"/>
    </row>
    <row r="292" ht="18" customHeight="1">
      <c r="B292" s="268"/>
    </row>
    <row r="293" ht="18" customHeight="1">
      <c r="B293" s="268"/>
    </row>
    <row r="294" ht="18" customHeight="1">
      <c r="B294" s="268"/>
    </row>
    <row r="295" ht="18" customHeight="1">
      <c r="B295" s="268"/>
    </row>
    <row r="296" ht="18" customHeight="1">
      <c r="B296" s="268"/>
    </row>
    <row r="297" ht="18" customHeight="1">
      <c r="B297" s="268"/>
    </row>
    <row r="298" ht="18" customHeight="1">
      <c r="B298" s="268"/>
    </row>
    <row r="299" ht="18" customHeight="1">
      <c r="B299" s="268"/>
    </row>
    <row r="300" ht="18" customHeight="1">
      <c r="B300" s="268"/>
    </row>
    <row r="301" ht="18" customHeight="1">
      <c r="B301" s="268"/>
    </row>
    <row r="302" ht="18" customHeight="1">
      <c r="B302" s="268"/>
    </row>
    <row r="303" ht="18" customHeight="1">
      <c r="B303" s="268"/>
    </row>
    <row r="304" ht="18" customHeight="1">
      <c r="B304" s="268"/>
    </row>
    <row r="305" ht="18" customHeight="1">
      <c r="B305" s="268"/>
    </row>
    <row r="306" ht="18" customHeight="1">
      <c r="B306" s="268"/>
    </row>
    <row r="307" ht="18" customHeight="1">
      <c r="B307" s="268"/>
    </row>
    <row r="308" ht="18" customHeight="1">
      <c r="B308" s="268"/>
    </row>
    <row r="309" ht="18" customHeight="1">
      <c r="B309" s="268"/>
    </row>
    <row r="310" ht="18" customHeight="1">
      <c r="B310" s="268"/>
    </row>
    <row r="311" ht="18" customHeight="1">
      <c r="B311" s="268"/>
    </row>
    <row r="312" ht="18" customHeight="1">
      <c r="B312" s="268"/>
    </row>
    <row r="313" ht="18" customHeight="1">
      <c r="B313" s="268"/>
    </row>
    <row r="314" ht="18" customHeight="1">
      <c r="B314" s="268"/>
    </row>
    <row r="315" ht="18" customHeight="1">
      <c r="B315" s="268"/>
    </row>
    <row r="316" ht="18" customHeight="1">
      <c r="B316" s="268"/>
    </row>
    <row r="317" ht="18" customHeight="1">
      <c r="B317" s="268"/>
    </row>
    <row r="318" ht="18" customHeight="1">
      <c r="B318" s="268"/>
    </row>
    <row r="319" ht="18" customHeight="1">
      <c r="B319" s="268"/>
    </row>
    <row r="320" ht="18" customHeight="1">
      <c r="B320" s="268"/>
    </row>
    <row r="321" ht="18" customHeight="1">
      <c r="B321" s="268"/>
    </row>
    <row r="322" ht="18" customHeight="1">
      <c r="B322" s="268"/>
    </row>
    <row r="323" ht="18" customHeight="1">
      <c r="B323" s="268"/>
    </row>
    <row r="324" ht="18" customHeight="1">
      <c r="B324" s="268"/>
    </row>
    <row r="325" ht="18" customHeight="1">
      <c r="B325" s="268"/>
    </row>
    <row r="326" ht="18" customHeight="1">
      <c r="B326" s="268"/>
    </row>
    <row r="327" ht="18" customHeight="1">
      <c r="B327" s="268"/>
    </row>
    <row r="328" ht="18" customHeight="1">
      <c r="B328" s="268"/>
    </row>
    <row r="329" ht="18" customHeight="1">
      <c r="B329" s="268"/>
    </row>
    <row r="330" ht="18" customHeight="1">
      <c r="B330" s="268"/>
    </row>
    <row r="331" ht="18" customHeight="1">
      <c r="B331" s="268"/>
    </row>
    <row r="332" ht="18" customHeight="1">
      <c r="B332" s="268"/>
    </row>
    <row r="333" ht="18" customHeight="1">
      <c r="B333" s="268"/>
    </row>
    <row r="334" ht="18" customHeight="1">
      <c r="B334" s="268"/>
    </row>
    <row r="335" ht="18" customHeight="1">
      <c r="B335" s="268"/>
    </row>
    <row r="336" ht="18" customHeight="1">
      <c r="B336" s="268"/>
    </row>
    <row r="337" ht="18" customHeight="1">
      <c r="B337" s="268"/>
    </row>
    <row r="338" ht="18" customHeight="1">
      <c r="B338" s="268"/>
    </row>
    <row r="339" ht="18" customHeight="1">
      <c r="B339" s="268"/>
    </row>
    <row r="340" ht="18" customHeight="1">
      <c r="B340" s="268"/>
    </row>
    <row r="341" ht="18" customHeight="1">
      <c r="B341" s="268"/>
    </row>
    <row r="342" ht="18" customHeight="1">
      <c r="B342" s="268"/>
    </row>
    <row r="343" ht="18" customHeight="1">
      <c r="B343" s="268"/>
    </row>
    <row r="344" ht="18" customHeight="1">
      <c r="B344" s="268"/>
    </row>
    <row r="345" ht="18" customHeight="1">
      <c r="B345" s="268"/>
    </row>
    <row r="346" ht="18" customHeight="1">
      <c r="B346" s="268"/>
    </row>
    <row r="347" ht="18" customHeight="1">
      <c r="B347" s="268"/>
    </row>
    <row r="348" ht="18" customHeight="1">
      <c r="B348" s="268"/>
    </row>
    <row r="349" ht="18" customHeight="1">
      <c r="B349" s="268"/>
    </row>
    <row r="350" ht="18" customHeight="1">
      <c r="B350" s="268"/>
    </row>
    <row r="351" ht="18" customHeight="1">
      <c r="B351" s="268"/>
    </row>
    <row r="352" ht="18" customHeight="1">
      <c r="B352" s="268"/>
    </row>
    <row r="353" ht="18" customHeight="1">
      <c r="B353" s="268"/>
    </row>
    <row r="354" ht="18" customHeight="1">
      <c r="B354" s="268"/>
    </row>
    <row r="355" ht="18" customHeight="1">
      <c r="B355" s="268"/>
    </row>
    <row r="356" ht="18" customHeight="1">
      <c r="B356" s="268"/>
    </row>
    <row r="357" ht="18" customHeight="1">
      <c r="B357" s="268"/>
    </row>
    <row r="358" ht="18" customHeight="1">
      <c r="B358" s="268"/>
    </row>
    <row r="359" ht="18" customHeight="1">
      <c r="B359" s="268"/>
    </row>
    <row r="360" ht="18" customHeight="1">
      <c r="B360" s="268"/>
    </row>
    <row r="361" ht="18" customHeight="1">
      <c r="B361" s="268"/>
    </row>
    <row r="362" ht="18" customHeight="1">
      <c r="B362" s="268"/>
    </row>
    <row r="363" ht="18" customHeight="1">
      <c r="B363" s="268"/>
    </row>
    <row r="364" ht="18" customHeight="1">
      <c r="B364" s="268"/>
    </row>
    <row r="365" ht="18" customHeight="1">
      <c r="B365" s="268"/>
    </row>
    <row r="366" ht="18" customHeight="1">
      <c r="B366" s="268"/>
    </row>
    <row r="367" ht="18" customHeight="1">
      <c r="B367" s="268"/>
    </row>
    <row r="368" ht="18" customHeight="1">
      <c r="B368" s="268"/>
    </row>
    <row r="369" ht="18" customHeight="1">
      <c r="B369" s="268"/>
    </row>
    <row r="370" ht="18" customHeight="1">
      <c r="B370" s="268"/>
    </row>
    <row r="371" ht="18" customHeight="1">
      <c r="B371" s="268"/>
    </row>
    <row r="372" ht="18" customHeight="1">
      <c r="B372" s="268"/>
    </row>
    <row r="373" ht="18" customHeight="1">
      <c r="B373" s="268"/>
    </row>
    <row r="374" ht="18" customHeight="1">
      <c r="B374" s="268"/>
    </row>
    <row r="375" ht="18" customHeight="1">
      <c r="B375" s="268"/>
    </row>
    <row r="376" ht="18" customHeight="1">
      <c r="B376" s="268"/>
    </row>
    <row r="377" ht="18" customHeight="1">
      <c r="B377" s="268"/>
    </row>
    <row r="378" ht="18" customHeight="1">
      <c r="B378" s="268"/>
    </row>
    <row r="379" ht="18" customHeight="1">
      <c r="B379" s="268"/>
    </row>
    <row r="380" ht="18" customHeight="1">
      <c r="B380" s="268"/>
    </row>
    <row r="381" ht="18" customHeight="1">
      <c r="B381" s="268"/>
    </row>
    <row r="382" ht="18" customHeight="1">
      <c r="B382" s="268"/>
    </row>
    <row r="383" ht="18" customHeight="1">
      <c r="B383" s="268"/>
    </row>
    <row r="384" ht="18" customHeight="1">
      <c r="B384" s="268"/>
    </row>
    <row r="385" ht="18" customHeight="1">
      <c r="B385" s="268"/>
    </row>
    <row r="386" ht="18" customHeight="1">
      <c r="B386" s="268"/>
    </row>
    <row r="387" ht="18" customHeight="1">
      <c r="B387" s="268"/>
    </row>
    <row r="388" ht="18" customHeight="1">
      <c r="B388" s="268"/>
    </row>
    <row r="389" ht="18" customHeight="1">
      <c r="B389" s="268"/>
    </row>
    <row r="390" ht="18" customHeight="1">
      <c r="B390" s="268"/>
    </row>
    <row r="391" ht="18" customHeight="1">
      <c r="B391" s="268"/>
    </row>
    <row r="392" ht="18" customHeight="1">
      <c r="B392" s="268"/>
    </row>
    <row r="393" ht="18" customHeight="1">
      <c r="B393" s="268"/>
    </row>
    <row r="394" ht="18" customHeight="1">
      <c r="B394" s="268"/>
    </row>
    <row r="395" ht="18" customHeight="1">
      <c r="B395" s="268"/>
    </row>
    <row r="396" ht="18" customHeight="1">
      <c r="B396" s="268"/>
    </row>
    <row r="397" ht="18" customHeight="1">
      <c r="B397" s="268"/>
    </row>
    <row r="398" ht="18" customHeight="1">
      <c r="B398" s="268"/>
    </row>
    <row r="399" ht="18" customHeight="1">
      <c r="B399" s="268"/>
    </row>
    <row r="400" ht="18" customHeight="1">
      <c r="B400" s="268"/>
    </row>
    <row r="401" ht="18" customHeight="1">
      <c r="B401" s="268"/>
    </row>
    <row r="402" ht="18" customHeight="1">
      <c r="B402" s="268"/>
    </row>
    <row r="403" ht="18" customHeight="1">
      <c r="B403" s="268"/>
    </row>
    <row r="404" ht="18" customHeight="1">
      <c r="B404" s="268"/>
    </row>
    <row r="405" ht="18" customHeight="1">
      <c r="B405" s="268"/>
    </row>
    <row r="406" ht="18" customHeight="1">
      <c r="B406" s="268"/>
    </row>
    <row r="407" ht="18" customHeight="1">
      <c r="B407" s="268"/>
    </row>
    <row r="408" ht="18" customHeight="1">
      <c r="B408" s="268"/>
    </row>
    <row r="409" ht="18" customHeight="1">
      <c r="B409" s="268"/>
    </row>
    <row r="410" ht="18" customHeight="1">
      <c r="B410" s="268"/>
    </row>
    <row r="411" ht="18" customHeight="1">
      <c r="B411" s="268"/>
    </row>
    <row r="412" ht="18" customHeight="1">
      <c r="B412" s="268"/>
    </row>
    <row r="413" ht="18" customHeight="1">
      <c r="B413" s="268"/>
    </row>
    <row r="414" ht="18" customHeight="1">
      <c r="B414" s="268"/>
    </row>
    <row r="415" ht="18" customHeight="1">
      <c r="B415" s="268"/>
    </row>
    <row r="416" ht="18" customHeight="1">
      <c r="B416" s="268"/>
    </row>
    <row r="417" ht="18" customHeight="1">
      <c r="B417" s="268"/>
    </row>
    <row r="418" ht="18" customHeight="1">
      <c r="B418" s="268"/>
    </row>
    <row r="419" ht="18" customHeight="1">
      <c r="B419" s="268"/>
    </row>
    <row r="420" ht="18" customHeight="1">
      <c r="B420" s="268"/>
    </row>
    <row r="421" ht="18" customHeight="1">
      <c r="B421" s="268"/>
    </row>
    <row r="422" ht="18" customHeight="1">
      <c r="B422" s="268"/>
    </row>
    <row r="423" ht="18" customHeight="1">
      <c r="B423" s="268"/>
    </row>
    <row r="424" ht="18" customHeight="1">
      <c r="B424" s="268"/>
    </row>
    <row r="425" ht="18" customHeight="1">
      <c r="B425" s="268"/>
    </row>
    <row r="426" ht="18" customHeight="1">
      <c r="B426" s="268"/>
    </row>
    <row r="427" ht="18" customHeight="1">
      <c r="B427" s="268"/>
    </row>
    <row r="428" ht="18" customHeight="1">
      <c r="B428" s="268"/>
    </row>
    <row r="429" ht="18" customHeight="1">
      <c r="B429" s="268"/>
    </row>
    <row r="430" ht="18" customHeight="1">
      <c r="B430" s="268"/>
    </row>
    <row r="431" ht="18" customHeight="1">
      <c r="B431" s="268"/>
    </row>
    <row r="432" ht="18" customHeight="1">
      <c r="B432" s="268"/>
    </row>
    <row r="433" ht="18" customHeight="1">
      <c r="B433" s="268"/>
    </row>
    <row r="434" ht="18" customHeight="1">
      <c r="B434" s="268"/>
    </row>
    <row r="435" ht="18" customHeight="1">
      <c r="B435" s="268"/>
    </row>
    <row r="436" ht="18" customHeight="1">
      <c r="B436" s="268"/>
    </row>
    <row r="437" ht="18" customHeight="1">
      <c r="B437" s="268"/>
    </row>
    <row r="438" ht="18" customHeight="1">
      <c r="B438" s="268"/>
    </row>
    <row r="439" ht="18" customHeight="1">
      <c r="B439" s="268"/>
    </row>
    <row r="440" ht="18" customHeight="1">
      <c r="B440" s="268"/>
    </row>
    <row r="441" ht="18" customHeight="1">
      <c r="B441" s="268"/>
    </row>
    <row r="442" ht="18" customHeight="1">
      <c r="B442" s="268"/>
    </row>
    <row r="443" ht="18" customHeight="1">
      <c r="B443" s="268"/>
    </row>
    <row r="444" ht="18" customHeight="1">
      <c r="B444" s="268"/>
    </row>
    <row r="445" ht="18" customHeight="1">
      <c r="B445" s="268"/>
    </row>
    <row r="446" ht="18" customHeight="1">
      <c r="B446" s="268"/>
    </row>
    <row r="447" ht="18" customHeight="1">
      <c r="B447" s="268"/>
    </row>
    <row r="448" ht="18" customHeight="1">
      <c r="B448" s="268"/>
    </row>
    <row r="449" ht="18" customHeight="1">
      <c r="B449" s="268"/>
    </row>
    <row r="450" ht="18" customHeight="1">
      <c r="B450" s="268"/>
    </row>
    <row r="451" ht="18" customHeight="1">
      <c r="B451" s="268"/>
    </row>
    <row r="452" ht="18" customHeight="1">
      <c r="B452" s="268"/>
    </row>
    <row r="453" ht="18" customHeight="1">
      <c r="B453" s="268"/>
    </row>
    <row r="454" ht="18" customHeight="1">
      <c r="B454" s="268"/>
    </row>
    <row r="455" ht="18" customHeight="1">
      <c r="B455" s="268"/>
    </row>
    <row r="456" ht="18" customHeight="1">
      <c r="B456" s="268"/>
    </row>
    <row r="457" ht="18" customHeight="1">
      <c r="B457" s="268"/>
    </row>
    <row r="458" ht="18" customHeight="1">
      <c r="B458" s="268"/>
    </row>
    <row r="459" ht="18" customHeight="1">
      <c r="B459" s="268"/>
    </row>
    <row r="460" ht="18" customHeight="1">
      <c r="B460" s="268"/>
    </row>
    <row r="461" ht="18" customHeight="1">
      <c r="B461" s="268"/>
    </row>
    <row r="462" ht="18" customHeight="1">
      <c r="B462" s="268"/>
    </row>
    <row r="463" ht="18" customHeight="1">
      <c r="B463" s="268"/>
    </row>
    <row r="464" ht="18" customHeight="1">
      <c r="B464" s="268"/>
    </row>
    <row r="465" ht="18" customHeight="1">
      <c r="B465" s="268"/>
    </row>
    <row r="466" ht="18" customHeight="1">
      <c r="B466" s="268"/>
    </row>
    <row r="467" ht="18" customHeight="1">
      <c r="B467" s="268"/>
    </row>
    <row r="468" ht="18" customHeight="1">
      <c r="B468" s="268"/>
    </row>
    <row r="469" ht="18" customHeight="1">
      <c r="B469" s="268"/>
    </row>
    <row r="470" ht="18" customHeight="1">
      <c r="B470" s="268"/>
    </row>
    <row r="471" ht="18" customHeight="1">
      <c r="B471" s="268"/>
    </row>
    <row r="472" ht="18" customHeight="1">
      <c r="B472" s="268"/>
    </row>
    <row r="473" ht="18" customHeight="1">
      <c r="B473" s="268"/>
    </row>
    <row r="474" ht="18" customHeight="1">
      <c r="B474" s="268"/>
    </row>
    <row r="475" ht="18" customHeight="1">
      <c r="B475" s="268"/>
    </row>
    <row r="476" ht="18" customHeight="1">
      <c r="B476" s="268"/>
    </row>
    <row r="477" ht="18" customHeight="1">
      <c r="B477" s="268"/>
    </row>
    <row r="478" ht="18" customHeight="1">
      <c r="B478" s="268"/>
    </row>
    <row r="479" ht="18" customHeight="1">
      <c r="B479" s="268"/>
    </row>
    <row r="480" ht="18" customHeight="1">
      <c r="B480" s="268"/>
    </row>
    <row r="481" ht="18" customHeight="1">
      <c r="B481" s="268"/>
    </row>
    <row r="482" ht="18" customHeight="1">
      <c r="B482" s="268"/>
    </row>
    <row r="483" ht="18" customHeight="1">
      <c r="B483" s="268"/>
    </row>
    <row r="484" ht="18" customHeight="1">
      <c r="B484" s="268"/>
    </row>
    <row r="485" ht="18" customHeight="1">
      <c r="B485" s="268"/>
    </row>
    <row r="486" ht="18" customHeight="1">
      <c r="B486" s="268"/>
    </row>
    <row r="487" ht="18" customHeight="1">
      <c r="B487" s="268"/>
    </row>
    <row r="488" ht="18" customHeight="1">
      <c r="B488" s="268"/>
    </row>
    <row r="489" ht="18" customHeight="1">
      <c r="B489" s="268"/>
    </row>
    <row r="490" ht="18" customHeight="1">
      <c r="B490" s="268"/>
    </row>
    <row r="491" ht="18" customHeight="1">
      <c r="B491" s="268"/>
    </row>
    <row r="492" ht="18" customHeight="1">
      <c r="B492" s="268"/>
    </row>
    <row r="493" ht="18" customHeight="1">
      <c r="B493" s="268"/>
    </row>
    <row r="494" ht="18" customHeight="1">
      <c r="B494" s="268"/>
    </row>
    <row r="495" ht="18" customHeight="1">
      <c r="B495" s="268"/>
    </row>
    <row r="496" ht="18" customHeight="1">
      <c r="B496" s="268"/>
    </row>
    <row r="497" ht="18" customHeight="1">
      <c r="B497" s="268"/>
    </row>
    <row r="498" ht="18" customHeight="1">
      <c r="B498" s="268"/>
    </row>
    <row r="499" ht="18" customHeight="1">
      <c r="B499" s="268"/>
    </row>
    <row r="500" ht="18" customHeight="1">
      <c r="B500" s="268"/>
    </row>
    <row r="501" ht="18" customHeight="1">
      <c r="B501" s="268"/>
    </row>
    <row r="502" ht="18" customHeight="1">
      <c r="B502" s="268"/>
    </row>
    <row r="503" ht="18" customHeight="1">
      <c r="B503" s="268"/>
    </row>
    <row r="504" ht="18" customHeight="1">
      <c r="B504" s="268"/>
    </row>
    <row r="505" ht="18" customHeight="1">
      <c r="B505" s="268"/>
    </row>
    <row r="506" ht="18" customHeight="1">
      <c r="B506" s="268"/>
    </row>
    <row r="507" ht="18" customHeight="1">
      <c r="B507" s="268"/>
    </row>
    <row r="508" ht="18" customHeight="1">
      <c r="B508" s="268"/>
    </row>
    <row r="509" ht="18" customHeight="1">
      <c r="B509" s="268"/>
    </row>
    <row r="510" ht="18" customHeight="1">
      <c r="B510" s="268"/>
    </row>
    <row r="511" ht="18" customHeight="1">
      <c r="B511" s="268"/>
    </row>
    <row r="512" ht="18" customHeight="1">
      <c r="B512" s="268"/>
    </row>
    <row r="513" ht="18" customHeight="1">
      <c r="B513" s="268"/>
    </row>
    <row r="514" ht="18" customHeight="1">
      <c r="B514" s="268"/>
    </row>
    <row r="515" ht="18" customHeight="1">
      <c r="B515" s="268"/>
    </row>
    <row r="516" ht="18" customHeight="1">
      <c r="B516" s="268"/>
    </row>
    <row r="517" ht="18" customHeight="1">
      <c r="B517" s="268"/>
    </row>
    <row r="518" ht="18" customHeight="1">
      <c r="B518" s="268"/>
    </row>
    <row r="519" ht="18" customHeight="1">
      <c r="B519" s="268"/>
    </row>
    <row r="520" ht="18" customHeight="1">
      <c r="B520" s="268"/>
    </row>
    <row r="521" ht="18" customHeight="1">
      <c r="B521" s="268"/>
    </row>
    <row r="522" ht="18" customHeight="1">
      <c r="B522" s="268"/>
    </row>
    <row r="523" ht="18" customHeight="1">
      <c r="B523" s="268"/>
    </row>
    <row r="524" ht="18" customHeight="1">
      <c r="B524" s="268"/>
    </row>
    <row r="525" ht="18" customHeight="1">
      <c r="B525" s="268"/>
    </row>
    <row r="526" ht="18" customHeight="1">
      <c r="B526" s="268"/>
    </row>
    <row r="527" ht="18" customHeight="1">
      <c r="B527" s="268"/>
    </row>
    <row r="528" ht="18" customHeight="1">
      <c r="B528" s="268"/>
    </row>
    <row r="529" ht="18" customHeight="1">
      <c r="B529" s="268"/>
    </row>
    <row r="530" ht="18" customHeight="1">
      <c r="B530" s="268"/>
    </row>
    <row r="531" ht="18" customHeight="1">
      <c r="B531" s="268"/>
    </row>
    <row r="532" ht="18" customHeight="1">
      <c r="B532" s="268"/>
    </row>
    <row r="533" ht="18" customHeight="1">
      <c r="B533" s="268"/>
    </row>
    <row r="534" ht="18" customHeight="1">
      <c r="B534" s="268"/>
    </row>
    <row r="535" ht="18" customHeight="1">
      <c r="B535" s="268"/>
    </row>
    <row r="536" ht="18" customHeight="1">
      <c r="B536" s="268"/>
    </row>
    <row r="537" ht="18" customHeight="1">
      <c r="B537" s="268"/>
    </row>
    <row r="538" ht="18" customHeight="1">
      <c r="B538" s="268"/>
    </row>
    <row r="539" ht="18" customHeight="1">
      <c r="B539" s="268"/>
    </row>
    <row r="540" ht="18" customHeight="1">
      <c r="B540" s="268"/>
    </row>
    <row r="541" ht="18" customHeight="1">
      <c r="B541" s="268"/>
    </row>
    <row r="542" ht="18" customHeight="1">
      <c r="B542" s="268"/>
    </row>
    <row r="543" ht="18" customHeight="1">
      <c r="B543" s="268"/>
    </row>
    <row r="544" ht="18" customHeight="1">
      <c r="B544" s="268"/>
    </row>
    <row r="545" ht="18" customHeight="1">
      <c r="B545" s="268"/>
    </row>
    <row r="546" ht="18" customHeight="1">
      <c r="B546" s="268"/>
    </row>
    <row r="547" ht="18" customHeight="1">
      <c r="B547" s="268"/>
    </row>
    <row r="548" ht="18" customHeight="1">
      <c r="B548" s="268"/>
    </row>
    <row r="549" ht="18" customHeight="1">
      <c r="B549" s="268"/>
    </row>
    <row r="550" ht="18" customHeight="1">
      <c r="B550" s="268"/>
    </row>
    <row r="551" ht="18" customHeight="1">
      <c r="B551" s="268"/>
    </row>
    <row r="552" ht="18" customHeight="1">
      <c r="B552" s="268"/>
    </row>
    <row r="553" ht="18" customHeight="1"/>
    <row r="554" ht="18" customHeight="1"/>
    <row r="555" ht="18" customHeight="1"/>
    <row r="556" ht="18" customHeight="1"/>
    <row r="557" ht="18" customHeight="1"/>
    <row r="558" ht="18" customHeight="1"/>
    <row r="559" ht="18" customHeight="1"/>
  </sheetData>
  <sheetProtection/>
  <mergeCells count="1">
    <mergeCell ref="A2:D2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78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32"/>
  <sheetViews>
    <sheetView showGridLines="0" showZeros="0" zoomScaleSheetLayoutView="100" zoomScalePageLayoutView="0" workbookViewId="0" topLeftCell="A1">
      <pane xSplit="1" ySplit="3" topLeftCell="B4" activePane="bottomRight" state="frozen"/>
      <selection pane="topLeft" activeCell="D6" sqref="D6"/>
      <selection pane="topRight" activeCell="D6" sqref="D6"/>
      <selection pane="bottomLeft" activeCell="D6" sqref="D6"/>
      <selection pane="bottomRight" activeCell="A2" sqref="A2:D2"/>
    </sheetView>
  </sheetViews>
  <sheetFormatPr defaultColWidth="9.00390625" defaultRowHeight="14.25"/>
  <cols>
    <col min="1" max="1" width="30.625" style="28" customWidth="1"/>
    <col min="2" max="2" width="9.50390625" style="28" customWidth="1"/>
    <col min="3" max="3" width="30.625" style="28" customWidth="1"/>
    <col min="4" max="4" width="9.50390625" style="28" customWidth="1"/>
    <col min="11" max="16384" width="9.00390625" style="28" customWidth="1"/>
  </cols>
  <sheetData>
    <row r="1" spans="1:10" s="253" customFormat="1" ht="18.75" customHeight="1">
      <c r="A1" s="29" t="s">
        <v>708</v>
      </c>
      <c r="E1"/>
      <c r="F1"/>
      <c r="G1"/>
      <c r="H1"/>
      <c r="I1"/>
      <c r="J1"/>
    </row>
    <row r="2" spans="1:10" s="254" customFormat="1" ht="26.25" customHeight="1">
      <c r="A2" s="521" t="s">
        <v>736</v>
      </c>
      <c r="B2" s="521"/>
      <c r="C2" s="521"/>
      <c r="D2" s="521"/>
      <c r="E2"/>
      <c r="F2"/>
      <c r="G2"/>
      <c r="H2"/>
      <c r="I2"/>
      <c r="J2"/>
    </row>
    <row r="3" spans="4:10" s="255" customFormat="1" ht="19.5" customHeight="1">
      <c r="D3" s="385" t="s">
        <v>2</v>
      </c>
      <c r="E3"/>
      <c r="F3"/>
      <c r="G3"/>
      <c r="H3"/>
      <c r="I3"/>
      <c r="J3"/>
    </row>
    <row r="4" spans="1:10" s="352" customFormat="1" ht="24.75" customHeight="1">
      <c r="A4" s="30" t="s">
        <v>74</v>
      </c>
      <c r="B4" s="30" t="s">
        <v>112</v>
      </c>
      <c r="C4" s="30" t="s">
        <v>196</v>
      </c>
      <c r="D4" s="354" t="s">
        <v>112</v>
      </c>
      <c r="E4"/>
      <c r="F4" s="353"/>
      <c r="G4" s="353"/>
      <c r="H4" s="353"/>
      <c r="I4" s="353"/>
      <c r="J4" s="353"/>
    </row>
    <row r="5" spans="1:10" s="255" customFormat="1" ht="30" customHeight="1">
      <c r="A5" s="33" t="s">
        <v>197</v>
      </c>
      <c r="B5" s="351">
        <v>104262.568573</v>
      </c>
      <c r="C5" s="31" t="s">
        <v>274</v>
      </c>
      <c r="D5" s="32">
        <v>441.833683</v>
      </c>
      <c r="E5"/>
      <c r="F5"/>
      <c r="G5"/>
      <c r="H5"/>
      <c r="I5"/>
      <c r="J5"/>
    </row>
    <row r="6" spans="1:10" s="255" customFormat="1" ht="30" customHeight="1">
      <c r="A6" s="31" t="s">
        <v>199</v>
      </c>
      <c r="B6" s="256">
        <v>38069.22362</v>
      </c>
      <c r="C6" s="31" t="s">
        <v>275</v>
      </c>
      <c r="D6" s="32">
        <v>418.9832</v>
      </c>
      <c r="E6"/>
      <c r="F6"/>
      <c r="G6"/>
      <c r="H6"/>
      <c r="I6"/>
      <c r="J6"/>
    </row>
    <row r="7" spans="1:10" s="255" customFormat="1" ht="30" customHeight="1">
      <c r="A7" s="31" t="s">
        <v>201</v>
      </c>
      <c r="B7" s="256">
        <v>12949.923813</v>
      </c>
      <c r="C7" s="31" t="s">
        <v>276</v>
      </c>
      <c r="D7" s="32">
        <v>3</v>
      </c>
      <c r="E7"/>
      <c r="F7"/>
      <c r="G7"/>
      <c r="H7"/>
      <c r="I7"/>
      <c r="J7"/>
    </row>
    <row r="8" spans="1:10" s="255" customFormat="1" ht="30" customHeight="1">
      <c r="A8" s="31" t="s">
        <v>203</v>
      </c>
      <c r="B8" s="256">
        <v>8728.153239</v>
      </c>
      <c r="C8" s="31" t="s">
        <v>277</v>
      </c>
      <c r="D8" s="32">
        <v>1593.326392</v>
      </c>
      <c r="E8"/>
      <c r="F8"/>
      <c r="G8"/>
      <c r="H8"/>
      <c r="I8"/>
      <c r="J8"/>
    </row>
    <row r="9" spans="1:10" s="255" customFormat="1" ht="30" customHeight="1">
      <c r="A9" s="31" t="s">
        <v>205</v>
      </c>
      <c r="B9" s="39">
        <v>19247.939474000003</v>
      </c>
      <c r="C9" s="31" t="s">
        <v>278</v>
      </c>
      <c r="D9" s="32">
        <v>89.882102</v>
      </c>
      <c r="E9"/>
      <c r="F9"/>
      <c r="G9"/>
      <c r="H9"/>
      <c r="I9"/>
      <c r="J9"/>
    </row>
    <row r="10" spans="1:10" s="255" customFormat="1" ht="30" customHeight="1">
      <c r="A10" s="31" t="s">
        <v>207</v>
      </c>
      <c r="B10" s="39">
        <v>5.84221</v>
      </c>
      <c r="C10" s="31" t="s">
        <v>279</v>
      </c>
      <c r="D10" s="32">
        <v>19.18714</v>
      </c>
      <c r="E10"/>
      <c r="F10"/>
      <c r="G10"/>
      <c r="H10"/>
      <c r="I10"/>
      <c r="J10"/>
    </row>
    <row r="11" spans="1:10" s="255" customFormat="1" ht="30" customHeight="1">
      <c r="A11" s="31" t="s">
        <v>208</v>
      </c>
      <c r="B11" s="39">
        <v>21118.612056</v>
      </c>
      <c r="C11" s="31" t="s">
        <v>280</v>
      </c>
      <c r="D11" s="32">
        <v>388.513288</v>
      </c>
      <c r="E11"/>
      <c r="F11"/>
      <c r="G11"/>
      <c r="H11"/>
      <c r="I11"/>
      <c r="J11"/>
    </row>
    <row r="12" spans="1:10" s="255" customFormat="1" ht="30" customHeight="1">
      <c r="A12" s="31" t="s">
        <v>209</v>
      </c>
      <c r="B12" s="39">
        <v>4143</v>
      </c>
      <c r="C12" s="31" t="s">
        <v>281</v>
      </c>
      <c r="D12" s="32">
        <v>74.350174</v>
      </c>
      <c r="E12"/>
      <c r="F12"/>
      <c r="G12"/>
      <c r="H12"/>
      <c r="I12"/>
      <c r="J12"/>
    </row>
    <row r="13" spans="1:10" s="255" customFormat="1" ht="30" customHeight="1">
      <c r="A13" s="33" t="s">
        <v>210</v>
      </c>
      <c r="B13" s="257">
        <v>15685.637197999999</v>
      </c>
      <c r="C13" s="31" t="s">
        <v>218</v>
      </c>
      <c r="D13" s="32">
        <v>854.034523</v>
      </c>
      <c r="E13"/>
      <c r="F13"/>
      <c r="G13"/>
      <c r="H13"/>
      <c r="I13"/>
      <c r="J13"/>
    </row>
    <row r="14" spans="1:10" s="255" customFormat="1" ht="30" customHeight="1">
      <c r="A14" s="31" t="s">
        <v>211</v>
      </c>
      <c r="B14" s="39">
        <v>2688.8440969999997</v>
      </c>
      <c r="C14" s="31" t="s">
        <v>220</v>
      </c>
      <c r="D14" s="32">
        <v>19.616648</v>
      </c>
      <c r="E14"/>
      <c r="F14"/>
      <c r="G14"/>
      <c r="H14"/>
      <c r="I14"/>
      <c r="J14"/>
    </row>
    <row r="15" spans="1:10" s="255" customFormat="1" ht="30" customHeight="1">
      <c r="A15" s="31" t="s">
        <v>213</v>
      </c>
      <c r="B15" s="39">
        <v>537.263542</v>
      </c>
      <c r="C15" s="31" t="s">
        <v>222</v>
      </c>
      <c r="D15" s="32">
        <v>0</v>
      </c>
      <c r="E15"/>
      <c r="F15"/>
      <c r="G15"/>
      <c r="H15"/>
      <c r="I15"/>
      <c r="J15"/>
    </row>
    <row r="16" spans="1:10" s="255" customFormat="1" ht="30" customHeight="1">
      <c r="A16" s="31" t="s">
        <v>214</v>
      </c>
      <c r="B16" s="39">
        <v>7.063548</v>
      </c>
      <c r="C16" s="31" t="s">
        <v>198</v>
      </c>
      <c r="D16" s="32">
        <v>1011.759243</v>
      </c>
      <c r="E16"/>
      <c r="F16"/>
      <c r="G16"/>
      <c r="H16"/>
      <c r="I16"/>
      <c r="J16"/>
    </row>
    <row r="17" spans="1:10" s="255" customFormat="1" ht="30" customHeight="1">
      <c r="A17" s="31" t="s">
        <v>215</v>
      </c>
      <c r="B17" s="39">
        <v>8.603316</v>
      </c>
      <c r="C17" s="31" t="s">
        <v>200</v>
      </c>
      <c r="D17" s="32">
        <v>408.50552999999996</v>
      </c>
      <c r="E17"/>
      <c r="F17"/>
      <c r="G17"/>
      <c r="H17"/>
      <c r="I17"/>
      <c r="J17"/>
    </row>
    <row r="18" spans="1:10" s="255" customFormat="1" ht="30" customHeight="1">
      <c r="A18" s="31" t="s">
        <v>216</v>
      </c>
      <c r="B18" s="39">
        <v>286.201013</v>
      </c>
      <c r="C18" s="31" t="s">
        <v>202</v>
      </c>
      <c r="D18" s="32">
        <v>1243.230407</v>
      </c>
      <c r="E18"/>
      <c r="F18"/>
      <c r="G18"/>
      <c r="H18"/>
      <c r="I18"/>
      <c r="J18"/>
    </row>
    <row r="19" spans="1:10" s="255" customFormat="1" ht="30" customHeight="1">
      <c r="A19" s="34" t="s">
        <v>282</v>
      </c>
      <c r="B19" s="36">
        <v>742.4354400000001</v>
      </c>
      <c r="C19" s="31" t="s">
        <v>204</v>
      </c>
      <c r="D19" s="32">
        <v>86.24555</v>
      </c>
      <c r="E19"/>
      <c r="F19"/>
      <c r="G19"/>
      <c r="H19"/>
      <c r="I19"/>
      <c r="J19"/>
    </row>
    <row r="20" spans="1:10" s="255" customFormat="1" ht="30" customHeight="1">
      <c r="A20" s="34" t="s">
        <v>283</v>
      </c>
      <c r="B20" s="36">
        <v>232.347796</v>
      </c>
      <c r="C20" s="31" t="s">
        <v>206</v>
      </c>
      <c r="D20" s="32">
        <v>622.992979</v>
      </c>
      <c r="E20"/>
      <c r="F20"/>
      <c r="G20"/>
      <c r="H20"/>
      <c r="I20"/>
      <c r="J20"/>
    </row>
    <row r="21" spans="1:10" s="261" customFormat="1" ht="30" customHeight="1">
      <c r="A21" s="258" t="s">
        <v>284</v>
      </c>
      <c r="B21" s="259">
        <v>1099.3708960000001</v>
      </c>
      <c r="C21" s="40" t="s">
        <v>285</v>
      </c>
      <c r="D21" s="260">
        <v>0</v>
      </c>
      <c r="E21"/>
      <c r="F21"/>
      <c r="G21"/>
      <c r="H21"/>
      <c r="I21"/>
      <c r="J21"/>
    </row>
    <row r="22" spans="1:10" s="27" customFormat="1" ht="30" customHeight="1">
      <c r="A22" s="34" t="s">
        <v>286</v>
      </c>
      <c r="B22" s="36">
        <v>1678.531476</v>
      </c>
      <c r="C22" s="276" t="s">
        <v>287</v>
      </c>
      <c r="D22" s="35">
        <v>593.258477</v>
      </c>
      <c r="E22"/>
      <c r="F22"/>
      <c r="G22"/>
      <c r="H22"/>
      <c r="I22"/>
      <c r="J22"/>
    </row>
    <row r="23" spans="1:4" ht="30" customHeight="1">
      <c r="A23" s="34" t="s">
        <v>288</v>
      </c>
      <c r="B23" s="36">
        <v>0</v>
      </c>
      <c r="C23" s="34" t="s">
        <v>289</v>
      </c>
      <c r="D23" s="35">
        <v>11499.175691</v>
      </c>
    </row>
    <row r="24" spans="1:4" ht="30" customHeight="1">
      <c r="A24" s="34" t="s">
        <v>290</v>
      </c>
      <c r="B24" s="36">
        <v>1129.5152150000001</v>
      </c>
      <c r="C24" s="34" t="s">
        <v>291</v>
      </c>
      <c r="D24" s="35">
        <v>0</v>
      </c>
    </row>
    <row r="25" spans="1:4" ht="30" customHeight="1">
      <c r="A25" s="33" t="s">
        <v>212</v>
      </c>
      <c r="B25" s="262">
        <v>54756.171954</v>
      </c>
      <c r="C25" s="34" t="s">
        <v>292</v>
      </c>
      <c r="D25" s="35">
        <v>9171.15368</v>
      </c>
    </row>
    <row r="26" spans="1:4" ht="30" customHeight="1">
      <c r="A26" s="34" t="s">
        <v>293</v>
      </c>
      <c r="B26" s="36">
        <v>1000</v>
      </c>
      <c r="C26" s="34" t="s">
        <v>294</v>
      </c>
      <c r="D26" s="35">
        <v>11703.829876</v>
      </c>
    </row>
    <row r="27" spans="1:4" ht="30" customHeight="1">
      <c r="A27" s="34" t="s">
        <v>295</v>
      </c>
      <c r="B27" s="36">
        <v>13276.953548000001</v>
      </c>
      <c r="C27" s="34" t="s">
        <v>296</v>
      </c>
      <c r="D27" s="35">
        <v>3211.22</v>
      </c>
    </row>
    <row r="28" spans="1:4" ht="30" customHeight="1">
      <c r="A28" s="34" t="s">
        <v>297</v>
      </c>
      <c r="B28" s="36">
        <v>0</v>
      </c>
      <c r="C28" s="34" t="s">
        <v>298</v>
      </c>
      <c r="D28" s="37">
        <v>1330.62363</v>
      </c>
    </row>
    <row r="29" spans="1:4" ht="30" customHeight="1">
      <c r="A29" s="34" t="s">
        <v>299</v>
      </c>
      <c r="B29" s="36">
        <v>651.62848</v>
      </c>
      <c r="C29" s="34" t="s">
        <v>300</v>
      </c>
      <c r="D29" s="37">
        <v>1005.168889</v>
      </c>
    </row>
    <row r="30" spans="1:4" ht="30" customHeight="1">
      <c r="A30" s="31" t="s">
        <v>217</v>
      </c>
      <c r="B30" s="38">
        <v>1143.546239</v>
      </c>
      <c r="C30" s="33" t="s">
        <v>219</v>
      </c>
      <c r="D30" s="263">
        <v>2416</v>
      </c>
    </row>
    <row r="31" spans="1:4" ht="30" customHeight="1">
      <c r="A31" s="31" t="s">
        <v>301</v>
      </c>
      <c r="B31" s="39">
        <v>12.99808</v>
      </c>
      <c r="C31" s="33" t="s">
        <v>221</v>
      </c>
      <c r="D31" s="263">
        <v>50</v>
      </c>
    </row>
    <row r="32" spans="1:4" ht="30" customHeight="1">
      <c r="A32" s="40" t="s">
        <v>302</v>
      </c>
      <c r="B32" s="41">
        <v>156.606028</v>
      </c>
      <c r="C32" s="42" t="s">
        <v>223</v>
      </c>
      <c r="D32" s="264">
        <f>SUM(B5,B13,B25,D30,D31)</f>
        <v>177170.377725</v>
      </c>
    </row>
    <row r="33" ht="19.5" customHeight="1"/>
    <row r="34" ht="14.25" customHeight="1"/>
    <row r="35" ht="14.25"/>
    <row r="36" ht="14.25"/>
    <row r="37" ht="14.25"/>
    <row r="38" ht="14.25"/>
    <row r="39" ht="14.25"/>
    <row r="40" ht="14.25"/>
    <row r="41" ht="14.25"/>
    <row r="42" ht="14.25"/>
    <row r="43" ht="14.25"/>
    <row r="44" ht="14.25"/>
    <row r="45" ht="14.25"/>
    <row r="46" ht="14.25"/>
    <row r="47" ht="14.25"/>
    <row r="48" ht="14.25"/>
    <row r="49" ht="14.25"/>
    <row r="50" ht="14.25"/>
    <row r="51" ht="14.25"/>
    <row r="52" ht="14.25"/>
    <row r="53" ht="14.25"/>
    <row r="54" ht="14.25"/>
    <row r="55" ht="14.25"/>
    <row r="56" ht="14.25"/>
    <row r="57" ht="14.25"/>
    <row r="58" ht="14.25"/>
    <row r="59" ht="14.25"/>
    <row r="60" ht="14.25"/>
    <row r="61" ht="14.25"/>
    <row r="62" ht="14.25"/>
    <row r="63" ht="14.25"/>
    <row r="64" ht="14.25"/>
    <row r="65" ht="14.25"/>
    <row r="66" ht="14.25"/>
    <row r="67" ht="14.25"/>
    <row r="68" ht="14.25"/>
    <row r="69" ht="14.25"/>
    <row r="70" ht="14.25"/>
    <row r="71" ht="14.25"/>
    <row r="72" ht="14.25"/>
    <row r="73" ht="14.25"/>
    <row r="74" ht="14.25"/>
    <row r="75" ht="14.25"/>
    <row r="76" ht="14.25"/>
    <row r="77" ht="14.25"/>
    <row r="78" ht="14.25"/>
    <row r="79" ht="14.25"/>
    <row r="80" ht="14.25"/>
    <row r="81" ht="14.25"/>
    <row r="82" ht="14.25"/>
  </sheetData>
  <sheetProtection/>
  <mergeCells count="1">
    <mergeCell ref="A2:D2"/>
  </mergeCells>
  <printOptions horizontalCentered="1"/>
  <pageMargins left="0.5905511811023623" right="0.5905511811023623" top="0.984251968503937" bottom="1.968503937007874" header="0.5118110236220472" footer="0.511811023622047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33"/>
  <sheetViews>
    <sheetView showZeros="0" zoomScaleSheetLayoutView="100" zoomScalePageLayoutView="0" workbookViewId="0" topLeftCell="A1">
      <pane xSplit="1" ySplit="5" topLeftCell="B6" activePane="bottomRight" state="frozen"/>
      <selection pane="topLeft" activeCell="D6" sqref="D6"/>
      <selection pane="topRight" activeCell="D6" sqref="D6"/>
      <selection pane="bottomLeft" activeCell="D6" sqref="D6"/>
      <selection pane="bottomRight" activeCell="A2" sqref="A2:F2"/>
    </sheetView>
  </sheetViews>
  <sheetFormatPr defaultColWidth="9.00390625" defaultRowHeight="14.25"/>
  <cols>
    <col min="1" max="1" width="25.50390625" style="139" customWidth="1"/>
    <col min="2" max="2" width="11.625" style="139" customWidth="1"/>
    <col min="3" max="3" width="11.875" style="139" customWidth="1"/>
    <col min="4" max="4" width="11.00390625" style="139" customWidth="1"/>
    <col min="5" max="5" width="10.625" style="139" customWidth="1"/>
    <col min="6" max="6" width="10.375" style="139" customWidth="1"/>
    <col min="7" max="7" width="9.50390625" style="139" bestFit="1" customWidth="1"/>
    <col min="8" max="16384" width="9.00390625" style="139" customWidth="1"/>
  </cols>
  <sheetData>
    <row r="1" spans="1:6" s="134" customFormat="1" ht="18.75" customHeight="1">
      <c r="A1" s="3" t="s">
        <v>709</v>
      </c>
      <c r="B1" s="142"/>
      <c r="C1" s="142"/>
      <c r="D1" s="142"/>
      <c r="E1" s="142"/>
      <c r="F1" s="142"/>
    </row>
    <row r="2" spans="1:6" s="135" customFormat="1" ht="26.25" customHeight="1">
      <c r="A2" s="472" t="s">
        <v>737</v>
      </c>
      <c r="B2" s="472"/>
      <c r="C2" s="472"/>
      <c r="D2" s="472"/>
      <c r="E2" s="472"/>
      <c r="F2" s="472"/>
    </row>
    <row r="3" spans="1:6" s="136" customFormat="1" ht="19.5" customHeight="1">
      <c r="A3" s="169"/>
      <c r="B3" s="170"/>
      <c r="C3" s="170"/>
      <c r="D3" s="522" t="s">
        <v>2</v>
      </c>
      <c r="E3" s="523"/>
      <c r="F3" s="523"/>
    </row>
    <row r="4" spans="1:6" s="3" customFormat="1" ht="22.5" customHeight="1">
      <c r="A4" s="475" t="s">
        <v>35</v>
      </c>
      <c r="B4" s="493" t="s">
        <v>345</v>
      </c>
      <c r="C4" s="493" t="s">
        <v>342</v>
      </c>
      <c r="D4" s="516" t="s">
        <v>343</v>
      </c>
      <c r="E4" s="517"/>
      <c r="F4" s="518"/>
    </row>
    <row r="5" spans="1:6" s="3" customFormat="1" ht="22.5" customHeight="1">
      <c r="A5" s="476"/>
      <c r="B5" s="493"/>
      <c r="C5" s="493" t="s">
        <v>5</v>
      </c>
      <c r="D5" s="173" t="s">
        <v>5</v>
      </c>
      <c r="E5" s="173" t="s">
        <v>6</v>
      </c>
      <c r="F5" s="10" t="s">
        <v>7</v>
      </c>
    </row>
    <row r="6" spans="1:7" ht="24.75" customHeight="1">
      <c r="A6" s="368" t="s">
        <v>36</v>
      </c>
      <c r="B6" s="175"/>
      <c r="C6" s="175">
        <v>0</v>
      </c>
      <c r="D6" s="151"/>
      <c r="E6" s="151"/>
      <c r="F6" s="151"/>
      <c r="G6" s="176"/>
    </row>
    <row r="7" spans="1:7" ht="24.75" customHeight="1">
      <c r="A7" s="369" t="s">
        <v>37</v>
      </c>
      <c r="B7" s="178">
        <v>4</v>
      </c>
      <c r="C7" s="178">
        <v>5</v>
      </c>
      <c r="D7" s="178">
        <v>5</v>
      </c>
      <c r="E7" s="1">
        <f aca="true" t="shared" si="0" ref="E7:E13">D7/C7*100</f>
        <v>100</v>
      </c>
      <c r="F7" s="1">
        <f aca="true" t="shared" si="1" ref="F7:F13">D7/B7*100-100</f>
        <v>25</v>
      </c>
      <c r="G7" s="176"/>
    </row>
    <row r="8" spans="1:7" ht="24.75" customHeight="1">
      <c r="A8" s="369" t="s">
        <v>717</v>
      </c>
      <c r="B8" s="178">
        <v>786</v>
      </c>
      <c r="C8" s="178">
        <v>5000</v>
      </c>
      <c r="D8" s="178">
        <v>5665</v>
      </c>
      <c r="E8" s="1">
        <f t="shared" si="0"/>
        <v>113.3</v>
      </c>
      <c r="F8" s="1">
        <f t="shared" si="1"/>
        <v>620.737913486005</v>
      </c>
      <c r="G8" s="176"/>
    </row>
    <row r="9" spans="1:7" ht="24.75" customHeight="1">
      <c r="A9" s="369" t="s">
        <v>718</v>
      </c>
      <c r="B9" s="178">
        <v>378</v>
      </c>
      <c r="C9" s="178">
        <v>1000</v>
      </c>
      <c r="D9" s="178">
        <v>1096</v>
      </c>
      <c r="E9" s="1">
        <f t="shared" si="0"/>
        <v>109.60000000000001</v>
      </c>
      <c r="F9" s="1">
        <f t="shared" si="1"/>
        <v>189.94708994708998</v>
      </c>
      <c r="G9" s="176"/>
    </row>
    <row r="10" spans="1:7" ht="24.75" customHeight="1">
      <c r="A10" s="369" t="s">
        <v>719</v>
      </c>
      <c r="B10" s="178">
        <v>14429</v>
      </c>
      <c r="C10" s="178">
        <f>110270-6000</f>
        <v>104270</v>
      </c>
      <c r="D10" s="178">
        <v>104868</v>
      </c>
      <c r="E10" s="1">
        <f t="shared" si="0"/>
        <v>100.5735110770116</v>
      </c>
      <c r="F10" s="1">
        <f t="shared" si="1"/>
        <v>626.7863330792155</v>
      </c>
      <c r="G10" s="176"/>
    </row>
    <row r="11" spans="1:7" ht="24.75" customHeight="1">
      <c r="A11" s="369" t="s">
        <v>720</v>
      </c>
      <c r="B11" s="178">
        <v>592</v>
      </c>
      <c r="C11" s="178">
        <v>1140</v>
      </c>
      <c r="D11" s="178">
        <v>975</v>
      </c>
      <c r="E11" s="1">
        <f t="shared" si="0"/>
        <v>85.52631578947368</v>
      </c>
      <c r="F11" s="1">
        <f t="shared" si="1"/>
        <v>64.69594594594594</v>
      </c>
      <c r="G11" s="176"/>
    </row>
    <row r="12" spans="1:7" ht="24.75" customHeight="1">
      <c r="A12" s="369" t="s">
        <v>721</v>
      </c>
      <c r="B12" s="178">
        <v>4484</v>
      </c>
      <c r="C12" s="178">
        <v>2490</v>
      </c>
      <c r="D12" s="178">
        <v>2409</v>
      </c>
      <c r="E12" s="1">
        <f t="shared" si="0"/>
        <v>96.74698795180723</v>
      </c>
      <c r="F12" s="1">
        <f t="shared" si="1"/>
        <v>-46.27564674397859</v>
      </c>
      <c r="G12" s="176"/>
    </row>
    <row r="13" spans="1:7" ht="24.75" customHeight="1">
      <c r="A13" s="369" t="s">
        <v>722</v>
      </c>
      <c r="B13" s="178">
        <v>3125</v>
      </c>
      <c r="C13" s="178">
        <v>2795</v>
      </c>
      <c r="D13" s="178">
        <v>2734</v>
      </c>
      <c r="E13" s="1">
        <f t="shared" si="0"/>
        <v>97.81753130590339</v>
      </c>
      <c r="F13" s="1">
        <f t="shared" si="1"/>
        <v>-12.512</v>
      </c>
      <c r="G13" s="176"/>
    </row>
    <row r="14" spans="1:7" ht="24.75" customHeight="1">
      <c r="A14" s="369" t="s">
        <v>723</v>
      </c>
      <c r="B14" s="178"/>
      <c r="C14" s="178"/>
      <c r="D14" s="178"/>
      <c r="E14" s="1"/>
      <c r="F14" s="1"/>
      <c r="G14" s="176"/>
    </row>
    <row r="15" spans="1:7" ht="24.75" customHeight="1">
      <c r="A15" s="180" t="s">
        <v>47</v>
      </c>
      <c r="B15" s="182">
        <f>SUM(B6:B14)</f>
        <v>23798</v>
      </c>
      <c r="C15" s="182">
        <f>SUM(C6:C14)</f>
        <v>116700</v>
      </c>
      <c r="D15" s="182">
        <f>SUM(D6:D14)</f>
        <v>117752</v>
      </c>
      <c r="E15" s="1">
        <f>D15/C15*100</f>
        <v>100.90145672664951</v>
      </c>
      <c r="F15" s="1">
        <f>D15/B15*100-100</f>
        <v>394.7978821749727</v>
      </c>
      <c r="G15" s="176"/>
    </row>
    <row r="16" spans="1:7" ht="24.75" customHeight="1">
      <c r="A16" s="369" t="s">
        <v>48</v>
      </c>
      <c r="B16" s="228">
        <f>SUM(B17:B19)</f>
        <v>43022</v>
      </c>
      <c r="C16" s="183">
        <f>SUM(C17:C19)</f>
        <v>47126</v>
      </c>
      <c r="D16" s="183">
        <f>SUM(D17:D19)</f>
        <v>47126</v>
      </c>
      <c r="E16" s="1"/>
      <c r="F16" s="1"/>
      <c r="G16" s="176"/>
    </row>
    <row r="17" spans="1:7" ht="24.75" customHeight="1">
      <c r="A17" s="369" t="s">
        <v>304</v>
      </c>
      <c r="B17" s="183">
        <v>29500</v>
      </c>
      <c r="C17" s="183">
        <v>40000</v>
      </c>
      <c r="D17" s="183">
        <v>40000</v>
      </c>
      <c r="E17" s="1"/>
      <c r="F17" s="1"/>
      <c r="G17" s="176"/>
    </row>
    <row r="18" spans="1:7" ht="24.75" customHeight="1">
      <c r="A18" s="369" t="s">
        <v>800</v>
      </c>
      <c r="B18" s="183">
        <v>2486</v>
      </c>
      <c r="C18" s="183">
        <v>612</v>
      </c>
      <c r="D18" s="183">
        <v>612</v>
      </c>
      <c r="E18" s="1"/>
      <c r="F18" s="1"/>
      <c r="G18" s="176"/>
    </row>
    <row r="19" spans="1:7" ht="24.75" customHeight="1">
      <c r="A19" s="369" t="s">
        <v>801</v>
      </c>
      <c r="B19" s="183">
        <v>11036</v>
      </c>
      <c r="C19" s="183">
        <v>6514</v>
      </c>
      <c r="D19" s="183">
        <v>6514</v>
      </c>
      <c r="E19" s="1"/>
      <c r="F19" s="1"/>
      <c r="G19" s="176"/>
    </row>
    <row r="20" spans="1:7" ht="24.75" customHeight="1">
      <c r="A20" s="128" t="s">
        <v>16</v>
      </c>
      <c r="B20" s="130">
        <f>B15+B16</f>
        <v>66820</v>
      </c>
      <c r="C20" s="130">
        <f>C15+C16</f>
        <v>163826</v>
      </c>
      <c r="D20" s="130">
        <f>D15+D16</f>
        <v>164878</v>
      </c>
      <c r="E20" s="162"/>
      <c r="F20" s="1"/>
      <c r="G20" s="176"/>
    </row>
    <row r="21" spans="1:7" ht="24.75" customHeight="1">
      <c r="A21" s="465" t="s">
        <v>701</v>
      </c>
      <c r="B21" s="465"/>
      <c r="C21" s="465"/>
      <c r="D21" s="465"/>
      <c r="E21" s="465"/>
      <c r="F21" s="465"/>
      <c r="G21" s="176"/>
    </row>
    <row r="22" spans="1:6" ht="24.75" customHeight="1">
      <c r="A22" s="166"/>
      <c r="B22" s="166"/>
      <c r="C22" s="166"/>
      <c r="D22" s="166"/>
      <c r="E22" s="166"/>
      <c r="F22" s="166"/>
    </row>
    <row r="23" spans="1:7" ht="15.75">
      <c r="A23" s="166"/>
      <c r="B23" s="166"/>
      <c r="C23" s="166"/>
      <c r="D23" s="166"/>
      <c r="E23" s="166"/>
      <c r="F23" s="166"/>
      <c r="G23" s="166"/>
    </row>
    <row r="24" spans="1:7" ht="15.75">
      <c r="A24" s="166"/>
      <c r="B24" s="166"/>
      <c r="C24" s="166"/>
      <c r="D24" s="166"/>
      <c r="E24" s="166"/>
      <c r="F24" s="166"/>
      <c r="G24" s="166"/>
    </row>
    <row r="25" spans="1:7" ht="15.75">
      <c r="A25" s="166"/>
      <c r="B25" s="166"/>
      <c r="C25" s="166"/>
      <c r="D25" s="166"/>
      <c r="E25" s="166"/>
      <c r="F25" s="166"/>
      <c r="G25" s="166"/>
    </row>
    <row r="26" spans="1:7" ht="15.75">
      <c r="A26" s="166"/>
      <c r="B26" s="166"/>
      <c r="C26" s="166"/>
      <c r="D26" s="166"/>
      <c r="E26" s="166"/>
      <c r="F26" s="166"/>
      <c r="G26" s="166"/>
    </row>
    <row r="27" spans="1:7" ht="15.75">
      <c r="A27" s="166"/>
      <c r="B27" s="166"/>
      <c r="C27" s="166"/>
      <c r="D27" s="166"/>
      <c r="E27" s="166"/>
      <c r="F27" s="166"/>
      <c r="G27" s="166"/>
    </row>
    <row r="28" spans="1:7" ht="15.75">
      <c r="A28" s="166"/>
      <c r="B28" s="166"/>
      <c r="C28" s="166"/>
      <c r="D28" s="166"/>
      <c r="E28" s="166"/>
      <c r="F28" s="166"/>
      <c r="G28" s="166"/>
    </row>
    <row r="29" spans="1:7" ht="15.75">
      <c r="A29" s="166"/>
      <c r="B29" s="166"/>
      <c r="C29" s="166"/>
      <c r="D29" s="166"/>
      <c r="E29" s="166"/>
      <c r="F29" s="166"/>
      <c r="G29" s="166"/>
    </row>
    <row r="30" spans="1:7" ht="15.75">
      <c r="A30" s="166"/>
      <c r="B30" s="166"/>
      <c r="C30" s="166"/>
      <c r="D30" s="166"/>
      <c r="E30" s="166"/>
      <c r="F30" s="166"/>
      <c r="G30" s="166"/>
    </row>
    <row r="31" spans="1:7" ht="15.75">
      <c r="A31" s="166"/>
      <c r="B31" s="166"/>
      <c r="C31" s="166"/>
      <c r="D31" s="166"/>
      <c r="E31" s="166"/>
      <c r="F31" s="166"/>
      <c r="G31" s="166"/>
    </row>
    <row r="32" spans="1:7" ht="15.75">
      <c r="A32" s="166"/>
      <c r="B32" s="166"/>
      <c r="C32" s="166"/>
      <c r="D32" s="166"/>
      <c r="E32" s="166"/>
      <c r="F32" s="166"/>
      <c r="G32" s="166"/>
    </row>
    <row r="33" ht="15.75">
      <c r="G33" s="166"/>
    </row>
  </sheetData>
  <sheetProtection/>
  <mergeCells count="7">
    <mergeCell ref="A2:F2"/>
    <mergeCell ref="D3:F3"/>
    <mergeCell ref="D4:F4"/>
    <mergeCell ref="A21:F21"/>
    <mergeCell ref="A4:A5"/>
    <mergeCell ref="B4:B5"/>
    <mergeCell ref="C4:C5"/>
  </mergeCells>
  <printOptions horizontalCentered="1"/>
  <pageMargins left="0.75" right="0.75" top="0.98" bottom="0.98" header="0.51" footer="0.51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38"/>
  <sheetViews>
    <sheetView showZeros="0" zoomScaleSheetLayoutView="100" zoomScalePageLayoutView="0" workbookViewId="0" topLeftCell="A1">
      <pane xSplit="1" ySplit="5" topLeftCell="B15" activePane="bottomRight" state="frozen"/>
      <selection pane="topLeft" activeCell="D6" sqref="D6"/>
      <selection pane="topRight" activeCell="D6" sqref="D6"/>
      <selection pane="bottomLeft" activeCell="D6" sqref="D6"/>
      <selection pane="bottomRight" activeCell="A2" sqref="A2:F2"/>
    </sheetView>
  </sheetViews>
  <sheetFormatPr defaultColWidth="9.00390625" defaultRowHeight="14.25"/>
  <cols>
    <col min="1" max="1" width="37.375" style="138" customWidth="1"/>
    <col min="2" max="2" width="8.00390625" style="139" customWidth="1"/>
    <col min="3" max="3" width="7.75390625" style="139" customWidth="1"/>
    <col min="4" max="4" width="9.50390625" style="139" customWidth="1"/>
    <col min="5" max="5" width="9.50390625" style="140" customWidth="1"/>
    <col min="6" max="6" width="7.25390625" style="140" customWidth="1"/>
    <col min="7" max="9" width="9.00390625" style="139" hidden="1" customWidth="1"/>
    <col min="10" max="16384" width="9.00390625" style="139" customWidth="1"/>
  </cols>
  <sheetData>
    <row r="1" spans="1:9" s="134" customFormat="1" ht="18.75" customHeight="1">
      <c r="A1" s="165" t="s">
        <v>710</v>
      </c>
      <c r="B1" s="142"/>
      <c r="C1" s="142"/>
      <c r="D1" s="142"/>
      <c r="E1" s="143"/>
      <c r="F1" s="143"/>
      <c r="G1" s="142"/>
      <c r="H1" s="142"/>
      <c r="I1" s="142"/>
    </row>
    <row r="2" spans="1:9" s="135" customFormat="1" ht="26.25" customHeight="1">
      <c r="A2" s="472" t="s">
        <v>738</v>
      </c>
      <c r="B2" s="472"/>
      <c r="C2" s="472"/>
      <c r="D2" s="472"/>
      <c r="E2" s="472"/>
      <c r="F2" s="472"/>
      <c r="G2" s="144"/>
      <c r="H2" s="144"/>
      <c r="I2" s="144"/>
    </row>
    <row r="3" spans="1:9" s="136" customFormat="1" ht="15.75" customHeight="1">
      <c r="A3" s="145"/>
      <c r="B3" s="146"/>
      <c r="C3" s="146"/>
      <c r="D3" s="479" t="s">
        <v>2</v>
      </c>
      <c r="E3" s="479"/>
      <c r="F3" s="479"/>
      <c r="G3" s="147"/>
      <c r="H3" s="147"/>
      <c r="I3" s="147"/>
    </row>
    <row r="4" spans="1:9" s="3" customFormat="1" ht="18" customHeight="1">
      <c r="A4" s="524" t="s">
        <v>303</v>
      </c>
      <c r="B4" s="493" t="s">
        <v>329</v>
      </c>
      <c r="C4" s="493" t="s">
        <v>804</v>
      </c>
      <c r="D4" s="516" t="s">
        <v>343</v>
      </c>
      <c r="E4" s="517"/>
      <c r="F4" s="518"/>
      <c r="G4" s="166"/>
      <c r="H4" s="166"/>
      <c r="I4" s="166"/>
    </row>
    <row r="5" spans="1:9" s="3" customFormat="1" ht="28.5" customHeight="1">
      <c r="A5" s="524"/>
      <c r="B5" s="493"/>
      <c r="C5" s="493" t="s">
        <v>5</v>
      </c>
      <c r="D5" s="173" t="s">
        <v>5</v>
      </c>
      <c r="E5" s="173" t="s">
        <v>6</v>
      </c>
      <c r="F5" s="10" t="s">
        <v>7</v>
      </c>
      <c r="G5" s="166"/>
      <c r="H5" s="166"/>
      <c r="I5" s="166"/>
    </row>
    <row r="6" spans="1:9" ht="18.75" customHeight="1">
      <c r="A6" s="386" t="s">
        <v>312</v>
      </c>
      <c r="C6" s="150">
        <f>SUM(C7)</f>
        <v>110</v>
      </c>
      <c r="D6" s="289">
        <f>D7</f>
        <v>110</v>
      </c>
      <c r="E6" s="151">
        <f>D6/C6*100</f>
        <v>100</v>
      </c>
      <c r="F6" s="290"/>
      <c r="G6" s="152" t="e">
        <f>IF(B8&lt;#REF!,"错误","正确")</f>
        <v>#REF!</v>
      </c>
      <c r="H6" s="152" t="e">
        <f>IF(C6&lt;#REF!,"错误","正确")</f>
        <v>#REF!</v>
      </c>
      <c r="I6" s="152" t="e">
        <f>IF(D6&lt;#REF!,"错误","正确")</f>
        <v>#REF!</v>
      </c>
    </row>
    <row r="7" spans="1:9" ht="28.5" customHeight="1">
      <c r="A7" s="370" t="s">
        <v>313</v>
      </c>
      <c r="B7" s="342"/>
      <c r="C7" s="341">
        <v>110</v>
      </c>
      <c r="D7" s="291">
        <v>110</v>
      </c>
      <c r="E7" s="1">
        <f aca="true" t="shared" si="0" ref="E7:E25">D7/C7*100</f>
        <v>100</v>
      </c>
      <c r="F7" s="290"/>
      <c r="G7" s="152"/>
      <c r="H7" s="152"/>
      <c r="I7" s="152"/>
    </row>
    <row r="8" spans="1:9" ht="19.5" customHeight="1">
      <c r="A8" s="370" t="s">
        <v>314</v>
      </c>
      <c r="B8" s="341">
        <f>B9</f>
        <v>40</v>
      </c>
      <c r="C8" s="341">
        <f>SUM(C9)</f>
        <v>37</v>
      </c>
      <c r="D8" s="291">
        <f>SUM(D9)</f>
        <v>38</v>
      </c>
      <c r="E8" s="1">
        <f t="shared" si="0"/>
        <v>102.7027027027027</v>
      </c>
      <c r="F8" s="290">
        <f>D8/B8*100-100</f>
        <v>-5</v>
      </c>
      <c r="G8" s="152" t="e">
        <f>IF(B10&lt;#REF!,"错误","正确")</f>
        <v>#REF!</v>
      </c>
      <c r="H8" s="152" t="e">
        <f>IF(C8&lt;#REF!,"错误","正确")</f>
        <v>#REF!</v>
      </c>
      <c r="I8" s="152" t="e">
        <f>IF(D8&lt;#REF!,"错误","正确")</f>
        <v>#REF!</v>
      </c>
    </row>
    <row r="9" spans="1:9" ht="22.5" customHeight="1">
      <c r="A9" s="370" t="s">
        <v>52</v>
      </c>
      <c r="B9" s="341">
        <v>40</v>
      </c>
      <c r="C9" s="153">
        <v>37</v>
      </c>
      <c r="D9" s="291">
        <v>38</v>
      </c>
      <c r="E9" s="1">
        <f t="shared" si="0"/>
        <v>102.7027027027027</v>
      </c>
      <c r="F9" s="290">
        <f aca="true" t="shared" si="1" ref="F9:F25">D9/B9*100-100</f>
        <v>-5</v>
      </c>
      <c r="G9" s="152"/>
      <c r="H9" s="152"/>
      <c r="I9" s="152"/>
    </row>
    <row r="10" spans="1:9" ht="18" customHeight="1">
      <c r="A10" s="370" t="s">
        <v>315</v>
      </c>
      <c r="B10" s="341">
        <f>SUM(B11:B17)</f>
        <v>40321</v>
      </c>
      <c r="C10" s="153">
        <f>SUM(C11:C17)</f>
        <v>132973</v>
      </c>
      <c r="D10" s="291">
        <f>SUM(D11:D17)</f>
        <v>132680</v>
      </c>
      <c r="E10" s="1">
        <f t="shared" si="0"/>
        <v>99.77965451633038</v>
      </c>
      <c r="F10" s="290">
        <f t="shared" si="1"/>
        <v>229.0592991245257</v>
      </c>
      <c r="G10" s="152"/>
      <c r="H10" s="152"/>
      <c r="I10" s="152"/>
    </row>
    <row r="11" spans="1:9" ht="30" customHeight="1">
      <c r="A11" s="370" t="s">
        <v>53</v>
      </c>
      <c r="B11" s="341">
        <v>30787</v>
      </c>
      <c r="C11" s="153">
        <f>127913-6000</f>
        <v>121913</v>
      </c>
      <c r="D11" s="291">
        <v>121564</v>
      </c>
      <c r="E11" s="1">
        <f t="shared" si="0"/>
        <v>99.71373028307072</v>
      </c>
      <c r="F11" s="290">
        <f t="shared" si="1"/>
        <v>294.85497125410075</v>
      </c>
      <c r="G11" s="152"/>
      <c r="H11" s="152"/>
      <c r="I11" s="152"/>
    </row>
    <row r="12" spans="1:9" ht="25.5" customHeight="1">
      <c r="A12" s="370" t="s">
        <v>54</v>
      </c>
      <c r="B12" s="153">
        <v>352</v>
      </c>
      <c r="C12" s="153">
        <v>5000</v>
      </c>
      <c r="D12" s="291">
        <v>5770</v>
      </c>
      <c r="E12" s="1">
        <f t="shared" si="0"/>
        <v>115.39999999999999</v>
      </c>
      <c r="F12" s="290">
        <f t="shared" si="1"/>
        <v>1539.2045454545453</v>
      </c>
      <c r="G12" s="152"/>
      <c r="H12" s="152"/>
      <c r="I12" s="152"/>
    </row>
    <row r="13" spans="1:9" ht="24.75" customHeight="1">
      <c r="A13" s="370" t="s">
        <v>55</v>
      </c>
      <c r="B13" s="153">
        <v>1167</v>
      </c>
      <c r="C13" s="153">
        <v>1000</v>
      </c>
      <c r="D13" s="291">
        <v>876</v>
      </c>
      <c r="E13" s="1">
        <f t="shared" si="0"/>
        <v>87.6</v>
      </c>
      <c r="F13" s="290">
        <f t="shared" si="1"/>
        <v>-24.935732647814916</v>
      </c>
      <c r="G13" s="152"/>
      <c r="H13" s="152"/>
      <c r="I13" s="152"/>
    </row>
    <row r="14" spans="1:9" ht="25.5" customHeight="1">
      <c r="A14" s="370" t="s">
        <v>56</v>
      </c>
      <c r="B14" s="153">
        <v>480</v>
      </c>
      <c r="C14" s="153">
        <v>0</v>
      </c>
      <c r="D14" s="291"/>
      <c r="E14" s="1"/>
      <c r="F14" s="290"/>
      <c r="G14" s="152"/>
      <c r="H14" s="152"/>
      <c r="I14" s="152"/>
    </row>
    <row r="15" spans="1:9" ht="25.5" customHeight="1">
      <c r="A15" s="370" t="s">
        <v>57</v>
      </c>
      <c r="B15" s="153">
        <v>4500</v>
      </c>
      <c r="C15" s="153">
        <v>2300</v>
      </c>
      <c r="D15" s="291">
        <v>1706</v>
      </c>
      <c r="E15" s="1">
        <f t="shared" si="0"/>
        <v>74.17391304347825</v>
      </c>
      <c r="F15" s="290">
        <f t="shared" si="1"/>
        <v>-62.08888888888889</v>
      </c>
      <c r="G15" s="152"/>
      <c r="H15" s="152"/>
      <c r="I15" s="152"/>
    </row>
    <row r="16" spans="1:9" ht="26.25" customHeight="1">
      <c r="A16" s="370" t="s">
        <v>58</v>
      </c>
      <c r="B16" s="153">
        <v>3035</v>
      </c>
      <c r="C16" s="153">
        <v>2760</v>
      </c>
      <c r="D16" s="291">
        <v>2764</v>
      </c>
      <c r="E16" s="1">
        <f t="shared" si="0"/>
        <v>100.14492753623188</v>
      </c>
      <c r="F16" s="290">
        <f t="shared" si="1"/>
        <v>-8.92915980230643</v>
      </c>
      <c r="G16" s="152" t="e">
        <f>IF(B18&lt;SUM(#REF!),"错误","正确")</f>
        <v>#REF!</v>
      </c>
      <c r="H16" s="152" t="e">
        <f>IF(C16&lt;SUM(#REF!),"错误","正确")</f>
        <v>#REF!</v>
      </c>
      <c r="I16" s="152" t="e">
        <f>IF(D16&lt;SUM(#REF!),"错误","正确")</f>
        <v>#REF!</v>
      </c>
    </row>
    <row r="17" spans="1:9" ht="15.75" customHeight="1">
      <c r="A17" s="370" t="s">
        <v>59</v>
      </c>
      <c r="B17" s="153"/>
      <c r="C17" s="153"/>
      <c r="D17" s="291"/>
      <c r="E17" s="1"/>
      <c r="F17" s="290"/>
      <c r="G17" s="152"/>
      <c r="H17" s="152"/>
      <c r="I17" s="152"/>
    </row>
    <row r="18" spans="1:9" ht="17.25" customHeight="1">
      <c r="A18" s="370" t="s">
        <v>316</v>
      </c>
      <c r="B18" s="153">
        <f>B19</f>
        <v>380</v>
      </c>
      <c r="C18" s="153">
        <f>C19</f>
        <v>60</v>
      </c>
      <c r="D18" s="291">
        <f>D19</f>
        <v>57</v>
      </c>
      <c r="E18" s="1">
        <f>D18/C18*100</f>
        <v>95</v>
      </c>
      <c r="F18" s="290">
        <f t="shared" si="1"/>
        <v>-85</v>
      </c>
      <c r="G18" s="152" t="e">
        <f>IF(B20&lt;SUM(#REF!),"错误","正确")</f>
        <v>#REF!</v>
      </c>
      <c r="H18" s="152" t="e">
        <f>IF(C18&lt;SUM(#REF!),"错误","正确")</f>
        <v>#REF!</v>
      </c>
      <c r="I18" s="152" t="e">
        <f>IF(D18&lt;SUM(#REF!),"错误","正确")</f>
        <v>#REF!</v>
      </c>
    </row>
    <row r="19" spans="1:9" ht="27" customHeight="1">
      <c r="A19" s="370" t="s">
        <v>60</v>
      </c>
      <c r="B19" s="153">
        <v>380</v>
      </c>
      <c r="C19" s="153">
        <v>60</v>
      </c>
      <c r="D19" s="291">
        <v>57</v>
      </c>
      <c r="E19" s="1">
        <f>D19/C19*100</f>
        <v>95</v>
      </c>
      <c r="F19" s="290">
        <f t="shared" si="1"/>
        <v>-85</v>
      </c>
      <c r="G19" s="152"/>
      <c r="H19" s="152"/>
      <c r="I19" s="152"/>
    </row>
    <row r="20" spans="1:9" ht="16.5" customHeight="1">
      <c r="A20" s="370" t="s">
        <v>317</v>
      </c>
      <c r="B20" s="153">
        <f>SUM(B21:B24)</f>
        <v>1036</v>
      </c>
      <c r="C20" s="153">
        <f>SUM(C21:C24)</f>
        <v>3100</v>
      </c>
      <c r="D20" s="291">
        <f>SUM(D21:D24)</f>
        <v>2988</v>
      </c>
      <c r="E20" s="1">
        <f t="shared" si="0"/>
        <v>96.38709677419355</v>
      </c>
      <c r="F20" s="290">
        <f t="shared" si="1"/>
        <v>188.41698841698837</v>
      </c>
      <c r="G20" s="152"/>
      <c r="H20" s="152"/>
      <c r="I20" s="152"/>
    </row>
    <row r="21" spans="1:9" ht="17.25" customHeight="1">
      <c r="A21" s="370" t="s">
        <v>802</v>
      </c>
      <c r="B21" s="153">
        <v>11</v>
      </c>
      <c r="C21" s="153">
        <v>20</v>
      </c>
      <c r="D21" s="291">
        <v>16</v>
      </c>
      <c r="E21" s="1">
        <f t="shared" si="0"/>
        <v>80</v>
      </c>
      <c r="F21" s="290">
        <f t="shared" si="1"/>
        <v>45.45454545454547</v>
      </c>
      <c r="G21" s="152"/>
      <c r="H21" s="152"/>
      <c r="I21" s="152"/>
    </row>
    <row r="22" spans="1:9" ht="21" customHeight="1">
      <c r="A22" s="370" t="s">
        <v>784</v>
      </c>
      <c r="B22" s="153"/>
      <c r="C22" s="153"/>
      <c r="D22" s="291"/>
      <c r="E22" s="1"/>
      <c r="F22" s="290"/>
      <c r="G22" s="152"/>
      <c r="H22" s="152"/>
      <c r="I22" s="152"/>
    </row>
    <row r="23" spans="1:9" ht="24.75" customHeight="1">
      <c r="A23" s="370" t="s">
        <v>785</v>
      </c>
      <c r="B23" s="153">
        <v>904</v>
      </c>
      <c r="C23" s="153">
        <v>1860</v>
      </c>
      <c r="D23" s="347">
        <v>1834</v>
      </c>
      <c r="E23" s="1">
        <f t="shared" si="0"/>
        <v>98.6021505376344</v>
      </c>
      <c r="F23" s="290">
        <f t="shared" si="1"/>
        <v>102.87610619469027</v>
      </c>
      <c r="G23" s="152"/>
      <c r="H23" s="152"/>
      <c r="I23" s="152"/>
    </row>
    <row r="24" spans="1:9" ht="22.5" customHeight="1">
      <c r="A24" s="370" t="s">
        <v>786</v>
      </c>
      <c r="B24" s="153">
        <v>121</v>
      </c>
      <c r="C24" s="153">
        <v>1220</v>
      </c>
      <c r="D24" s="291">
        <v>1138</v>
      </c>
      <c r="E24" s="1">
        <f t="shared" si="0"/>
        <v>93.27868852459017</v>
      </c>
      <c r="F24" s="290">
        <f t="shared" si="1"/>
        <v>840.4958677685951</v>
      </c>
      <c r="G24" s="152"/>
      <c r="H24" s="152"/>
      <c r="I24" s="152"/>
    </row>
    <row r="25" spans="1:9" ht="19.5" customHeight="1">
      <c r="A25" s="155" t="s">
        <v>61</v>
      </c>
      <c r="B25" s="156">
        <f>SUM(B8,B10,B18,B20)</f>
        <v>41777</v>
      </c>
      <c r="C25" s="156">
        <f>SUM(C6,C8,C10,C18,C20)</f>
        <v>136280</v>
      </c>
      <c r="D25" s="292">
        <f>SUM(D6,D8,D10,D18,D20)</f>
        <v>135873</v>
      </c>
      <c r="E25" s="1">
        <f t="shared" si="0"/>
        <v>99.70135016143234</v>
      </c>
      <c r="F25" s="290">
        <f t="shared" si="1"/>
        <v>225.23398041984825</v>
      </c>
      <c r="G25" s="157"/>
      <c r="H25" s="157"/>
      <c r="I25" s="157"/>
    </row>
    <row r="26" spans="1:9" ht="22.5" customHeight="1">
      <c r="A26" s="370" t="s">
        <v>318</v>
      </c>
      <c r="B26" s="158">
        <f>SUM(B27:B31)</f>
        <v>25043</v>
      </c>
      <c r="C26" s="158">
        <f>SUM(C27:C31)</f>
        <v>27546</v>
      </c>
      <c r="D26" s="345">
        <f>SUM(D27:D31)</f>
        <v>29005</v>
      </c>
      <c r="E26" s="1"/>
      <c r="F26" s="290"/>
      <c r="G26" s="159"/>
      <c r="H26" s="159"/>
      <c r="I26" s="159"/>
    </row>
    <row r="27" spans="1:9" ht="22.5" customHeight="1">
      <c r="A27" s="370" t="s">
        <v>778</v>
      </c>
      <c r="B27" s="158">
        <v>27</v>
      </c>
      <c r="C27" s="158">
        <v>40</v>
      </c>
      <c r="D27" s="346">
        <v>40</v>
      </c>
      <c r="E27" s="1"/>
      <c r="F27" s="290"/>
      <c r="G27" s="159"/>
      <c r="H27" s="159"/>
      <c r="I27" s="159"/>
    </row>
    <row r="28" spans="1:9" ht="22.5" customHeight="1">
      <c r="A28" s="370" t="s">
        <v>803</v>
      </c>
      <c r="B28" s="158">
        <v>2393</v>
      </c>
      <c r="C28" s="158">
        <v>20</v>
      </c>
      <c r="D28" s="346">
        <v>22</v>
      </c>
      <c r="E28" s="1"/>
      <c r="F28" s="290"/>
      <c r="G28" s="159"/>
      <c r="H28" s="159"/>
      <c r="I28" s="159"/>
    </row>
    <row r="29" spans="1:9" ht="22.5" customHeight="1">
      <c r="A29" s="370" t="s">
        <v>779</v>
      </c>
      <c r="B29" s="158">
        <v>1609</v>
      </c>
      <c r="C29" s="158">
        <v>2350</v>
      </c>
      <c r="D29" s="346">
        <v>2350</v>
      </c>
      <c r="E29" s="1"/>
      <c r="F29" s="290"/>
      <c r="G29" s="159"/>
      <c r="H29" s="159"/>
      <c r="I29" s="159"/>
    </row>
    <row r="30" spans="1:9" ht="17.25" customHeight="1">
      <c r="A30" s="370" t="s">
        <v>62</v>
      </c>
      <c r="B30" s="158">
        <v>14500</v>
      </c>
      <c r="C30" s="158">
        <v>22000</v>
      </c>
      <c r="D30" s="346">
        <v>22000</v>
      </c>
      <c r="E30" s="1"/>
      <c r="F30" s="290"/>
      <c r="G30" s="159"/>
      <c r="H30" s="159"/>
      <c r="I30" s="159"/>
    </row>
    <row r="31" spans="1:9" ht="18" customHeight="1">
      <c r="A31" s="370" t="s">
        <v>780</v>
      </c>
      <c r="B31" s="158">
        <v>6514</v>
      </c>
      <c r="C31" s="158">
        <v>3136</v>
      </c>
      <c r="D31" s="346">
        <v>4593</v>
      </c>
      <c r="E31" s="1"/>
      <c r="F31" s="290"/>
      <c r="G31" s="159"/>
      <c r="H31" s="159"/>
      <c r="I31" s="159"/>
    </row>
    <row r="32" spans="1:9" ht="18" customHeight="1">
      <c r="A32" s="160" t="s">
        <v>63</v>
      </c>
      <c r="B32" s="161">
        <f>SUM(B25,B26)</f>
        <v>66820</v>
      </c>
      <c r="C32" s="161">
        <f>SUM(C25,C26)</f>
        <v>163826</v>
      </c>
      <c r="D32" s="348">
        <f>SUM(D25,D26)</f>
        <v>164878</v>
      </c>
      <c r="E32" s="162"/>
      <c r="F32" s="293"/>
      <c r="G32" s="159"/>
      <c r="H32" s="159"/>
      <c r="I32" s="159"/>
    </row>
    <row r="33" spans="1:9" s="137" customFormat="1" ht="21.75" customHeight="1">
      <c r="A33" s="465" t="s">
        <v>346</v>
      </c>
      <c r="B33" s="465"/>
      <c r="C33" s="465"/>
      <c r="D33" s="465"/>
      <c r="E33" s="465"/>
      <c r="F33" s="465"/>
      <c r="G33" s="164"/>
      <c r="H33" s="164"/>
      <c r="I33" s="164"/>
    </row>
    <row r="34" spans="1:7" ht="15.75">
      <c r="A34" s="165"/>
      <c r="B34" s="166"/>
      <c r="C34" s="166"/>
      <c r="D34" s="166"/>
      <c r="E34" s="167"/>
      <c r="F34" s="167"/>
      <c r="G34" s="166"/>
    </row>
    <row r="35" spans="1:7" ht="15.75">
      <c r="A35" s="165"/>
      <c r="B35" s="166"/>
      <c r="C35" s="166"/>
      <c r="D35" s="166"/>
      <c r="E35" s="167"/>
      <c r="F35" s="167"/>
      <c r="G35" s="166"/>
    </row>
    <row r="36" spans="1:7" ht="15.75">
      <c r="A36" s="165"/>
      <c r="B36" s="166"/>
      <c r="C36" s="166"/>
      <c r="D36" s="166"/>
      <c r="E36" s="167"/>
      <c r="F36" s="167"/>
      <c r="G36" s="166"/>
    </row>
    <row r="37" spans="1:7" ht="15.75">
      <c r="A37" s="165"/>
      <c r="B37" s="166"/>
      <c r="C37" s="166"/>
      <c r="D37" s="166"/>
      <c r="E37" s="167"/>
      <c r="F37" s="167"/>
      <c r="G37" s="166"/>
    </row>
    <row r="38" spans="1:7" ht="15.75">
      <c r="A38" s="165"/>
      <c r="B38" s="166"/>
      <c r="C38" s="166"/>
      <c r="D38" s="166"/>
      <c r="E38" s="167"/>
      <c r="F38" s="167"/>
      <c r="G38" s="166"/>
    </row>
  </sheetData>
  <sheetProtection/>
  <mergeCells count="7">
    <mergeCell ref="A33:F33"/>
    <mergeCell ref="A2:F2"/>
    <mergeCell ref="D3:F3"/>
    <mergeCell ref="D4:F4"/>
    <mergeCell ref="A4:A5"/>
    <mergeCell ref="B4:B5"/>
    <mergeCell ref="C4:C5"/>
  </mergeCells>
  <printOptions horizontalCentered="1"/>
  <pageMargins left="0.7480314960629921" right="0.7480314960629921" top="0.7874015748031497" bottom="0" header="0.5118110236220472" footer="0.511811023622047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21"/>
  <sheetViews>
    <sheetView showZeros="0" zoomScaleSheetLayoutView="100" zoomScalePageLayoutView="0" workbookViewId="0" topLeftCell="A1">
      <pane xSplit="1" ySplit="5" topLeftCell="B6" activePane="bottomRight" state="frozen"/>
      <selection pane="topLeft" activeCell="D6" sqref="D6"/>
      <selection pane="topRight" activeCell="D6" sqref="D6"/>
      <selection pane="bottomLeft" activeCell="D6" sqref="D6"/>
      <selection pane="bottomRight" activeCell="A2" sqref="A2:L2"/>
    </sheetView>
  </sheetViews>
  <sheetFormatPr defaultColWidth="9.00390625" defaultRowHeight="14.25"/>
  <cols>
    <col min="1" max="1" width="12.625" style="115" customWidth="1"/>
    <col min="2" max="2" width="2.00390625" style="115" hidden="1" customWidth="1"/>
    <col min="3" max="3" width="6.625" style="115" customWidth="1"/>
    <col min="4" max="5" width="5.375" style="116" customWidth="1"/>
    <col min="6" max="6" width="6.625" style="116" customWidth="1"/>
    <col min="7" max="7" width="12.625" style="116" customWidth="1"/>
    <col min="8" max="8" width="7.625" style="116" hidden="1" customWidth="1"/>
    <col min="9" max="9" width="6.625" style="115" customWidth="1"/>
    <col min="10" max="10" width="5.50390625" style="115" customWidth="1"/>
    <col min="11" max="11" width="5.75390625" style="115" customWidth="1"/>
    <col min="12" max="12" width="6.625" style="115" customWidth="1"/>
    <col min="13" max="16384" width="9.00390625" style="115" customWidth="1"/>
  </cols>
  <sheetData>
    <row r="1" spans="1:8" s="110" customFormat="1" ht="18.75" customHeight="1">
      <c r="A1" s="117" t="s">
        <v>711</v>
      </c>
      <c r="B1" s="117"/>
      <c r="D1" s="118"/>
      <c r="E1" s="118"/>
      <c r="F1" s="118"/>
      <c r="G1" s="118"/>
      <c r="H1" s="118"/>
    </row>
    <row r="2" spans="1:12" s="111" customFormat="1" ht="26.25" customHeight="1">
      <c r="A2" s="461" t="s">
        <v>739</v>
      </c>
      <c r="B2" s="461"/>
      <c r="C2" s="461"/>
      <c r="D2" s="461"/>
      <c r="E2" s="461"/>
      <c r="F2" s="461"/>
      <c r="G2" s="461"/>
      <c r="H2" s="461"/>
      <c r="I2" s="461"/>
      <c r="J2" s="461"/>
      <c r="K2" s="461"/>
      <c r="L2" s="461"/>
    </row>
    <row r="3" spans="1:12" s="112" customFormat="1" ht="19.5" customHeight="1">
      <c r="A3" s="486" t="s">
        <v>2</v>
      </c>
      <c r="B3" s="486"/>
      <c r="C3" s="486"/>
      <c r="D3" s="486"/>
      <c r="E3" s="486"/>
      <c r="F3" s="486"/>
      <c r="G3" s="486"/>
      <c r="H3" s="486"/>
      <c r="I3" s="486"/>
      <c r="J3" s="486"/>
      <c r="K3" s="486"/>
      <c r="L3" s="486"/>
    </row>
    <row r="4" spans="1:12" s="112" customFormat="1" ht="32.25" customHeight="1">
      <c r="A4" s="493" t="s">
        <v>65</v>
      </c>
      <c r="B4" s="495" t="s">
        <v>4</v>
      </c>
      <c r="C4" s="485" t="s">
        <v>319</v>
      </c>
      <c r="D4" s="485" t="s">
        <v>348</v>
      </c>
      <c r="E4" s="485"/>
      <c r="F4" s="525"/>
      <c r="G4" s="483" t="s">
        <v>66</v>
      </c>
      <c r="H4" s="483" t="s">
        <v>4</v>
      </c>
      <c r="I4" s="485" t="s">
        <v>321</v>
      </c>
      <c r="J4" s="487" t="s">
        <v>349</v>
      </c>
      <c r="K4" s="488"/>
      <c r="L4" s="526"/>
    </row>
    <row r="5" spans="1:12" s="113" customFormat="1" ht="32.25" customHeight="1">
      <c r="A5" s="494"/>
      <c r="B5" s="496"/>
      <c r="C5" s="485" t="s">
        <v>5</v>
      </c>
      <c r="D5" s="120" t="s">
        <v>5</v>
      </c>
      <c r="E5" s="120" t="s">
        <v>6</v>
      </c>
      <c r="F5" s="295" t="s">
        <v>7</v>
      </c>
      <c r="G5" s="484"/>
      <c r="H5" s="484"/>
      <c r="I5" s="485" t="s">
        <v>5</v>
      </c>
      <c r="J5" s="120" t="s">
        <v>5</v>
      </c>
      <c r="K5" s="120" t="s">
        <v>6</v>
      </c>
      <c r="L5" s="295" t="s">
        <v>7</v>
      </c>
    </row>
    <row r="6" spans="1:12" s="114" customFormat="1" ht="42.75" customHeight="1">
      <c r="A6" s="371" t="s">
        <v>67</v>
      </c>
      <c r="B6" s="122">
        <f>B7</f>
        <v>35000</v>
      </c>
      <c r="C6" s="122">
        <f>C7</f>
        <v>20000</v>
      </c>
      <c r="D6" s="122">
        <f>D7</f>
        <v>20000</v>
      </c>
      <c r="E6" s="122">
        <v>100</v>
      </c>
      <c r="F6" s="294">
        <f>D6/B6*100-100</f>
        <v>-42.85714285714286</v>
      </c>
      <c r="G6" s="371" t="s">
        <v>68</v>
      </c>
      <c r="H6" s="121">
        <f>SUM(H7:H8)</f>
        <v>35000</v>
      </c>
      <c r="I6" s="121">
        <f>SUM(I7:I8)</f>
        <v>20000</v>
      </c>
      <c r="J6" s="121">
        <f>SUM(J7:J8)</f>
        <v>20000</v>
      </c>
      <c r="K6" s="122">
        <v>100</v>
      </c>
      <c r="L6" s="294">
        <f>J6/H6*100-100</f>
        <v>-42.85714285714286</v>
      </c>
    </row>
    <row r="7" spans="1:12" s="114" customFormat="1" ht="42.75" customHeight="1">
      <c r="A7" s="372" t="s">
        <v>787</v>
      </c>
      <c r="B7" s="125">
        <v>35000</v>
      </c>
      <c r="C7" s="124">
        <v>20000</v>
      </c>
      <c r="D7" s="125">
        <v>20000</v>
      </c>
      <c r="E7" s="125">
        <v>100</v>
      </c>
      <c r="F7" s="296">
        <f>D7/B7*100-100</f>
        <v>-42.85714285714286</v>
      </c>
      <c r="G7" s="372" t="s">
        <v>347</v>
      </c>
      <c r="H7" s="125">
        <v>35000</v>
      </c>
      <c r="I7" s="133">
        <v>20000</v>
      </c>
      <c r="J7" s="125">
        <v>20000</v>
      </c>
      <c r="K7" s="125">
        <v>100</v>
      </c>
      <c r="L7" s="296">
        <f>J7/H7*100-100</f>
        <v>-42.85714285714286</v>
      </c>
    </row>
    <row r="8" spans="1:12" s="114" customFormat="1" ht="42.75" customHeight="1">
      <c r="A8" s="372" t="s">
        <v>788</v>
      </c>
      <c r="B8" s="123"/>
      <c r="C8" s="127"/>
      <c r="D8" s="125"/>
      <c r="E8" s="125"/>
      <c r="F8" s="125"/>
      <c r="G8" s="126"/>
      <c r="H8" s="125"/>
      <c r="I8" s="125"/>
      <c r="J8" s="125"/>
      <c r="K8" s="125"/>
      <c r="L8" s="125"/>
    </row>
    <row r="9" spans="1:12" s="114" customFormat="1" ht="42.75" customHeight="1">
      <c r="A9" s="372" t="s">
        <v>789</v>
      </c>
      <c r="B9" s="123"/>
      <c r="C9" s="127"/>
      <c r="D9" s="125"/>
      <c r="E9" s="125"/>
      <c r="F9" s="125"/>
      <c r="G9" s="125"/>
      <c r="H9" s="125"/>
      <c r="I9" s="125"/>
      <c r="J9" s="125"/>
      <c r="K9" s="125"/>
      <c r="L9" s="125"/>
    </row>
    <row r="10" spans="1:12" s="114" customFormat="1" ht="42.75" customHeight="1">
      <c r="A10" s="372" t="s">
        <v>69</v>
      </c>
      <c r="B10" s="126"/>
      <c r="C10" s="127"/>
      <c r="D10" s="125"/>
      <c r="E10" s="125"/>
      <c r="F10" s="125"/>
      <c r="G10" s="125"/>
      <c r="H10" s="125"/>
      <c r="I10" s="125"/>
      <c r="J10" s="125"/>
      <c r="K10" s="125"/>
      <c r="L10" s="125"/>
    </row>
    <row r="11" spans="1:12" s="114" customFormat="1" ht="42.75" customHeight="1">
      <c r="A11" s="372" t="s">
        <v>70</v>
      </c>
      <c r="B11" s="126"/>
      <c r="C11" s="127"/>
      <c r="D11" s="125"/>
      <c r="E11" s="125"/>
      <c r="F11" s="125"/>
      <c r="G11" s="125"/>
      <c r="H11" s="125"/>
      <c r="I11" s="125"/>
      <c r="J11" s="125"/>
      <c r="K11" s="125"/>
      <c r="L11" s="125"/>
    </row>
    <row r="12" spans="1:12" s="114" customFormat="1" ht="42.75" customHeight="1">
      <c r="A12" s="372" t="s">
        <v>71</v>
      </c>
      <c r="B12" s="126"/>
      <c r="C12" s="127"/>
      <c r="D12" s="125"/>
      <c r="E12" s="125"/>
      <c r="F12" s="125"/>
      <c r="G12" s="125"/>
      <c r="H12" s="125"/>
      <c r="I12" s="125"/>
      <c r="J12" s="125"/>
      <c r="K12" s="125"/>
      <c r="L12" s="125"/>
    </row>
    <row r="13" spans="1:12" s="114" customFormat="1" ht="42.75" customHeight="1">
      <c r="A13" s="372" t="s">
        <v>72</v>
      </c>
      <c r="B13" s="126"/>
      <c r="C13" s="127"/>
      <c r="D13" s="125"/>
      <c r="E13" s="125"/>
      <c r="F13" s="125"/>
      <c r="G13" s="125"/>
      <c r="H13" s="125"/>
      <c r="I13" s="125"/>
      <c r="J13" s="125"/>
      <c r="K13" s="125"/>
      <c r="L13" s="125"/>
    </row>
    <row r="14" spans="1:12" s="114" customFormat="1" ht="32.25" customHeight="1">
      <c r="A14" s="128" t="s">
        <v>16</v>
      </c>
      <c r="B14" s="129">
        <v>35000</v>
      </c>
      <c r="C14" s="129">
        <v>20000</v>
      </c>
      <c r="D14" s="130">
        <v>20000</v>
      </c>
      <c r="E14" s="131">
        <v>100</v>
      </c>
      <c r="F14" s="131">
        <f>D14/B14*100-100</f>
        <v>-42.85714285714286</v>
      </c>
      <c r="G14" s="132" t="s">
        <v>63</v>
      </c>
      <c r="H14" s="129">
        <v>35000</v>
      </c>
      <c r="I14" s="132">
        <v>20000</v>
      </c>
      <c r="J14" s="130">
        <v>20000</v>
      </c>
      <c r="K14" s="131">
        <v>100</v>
      </c>
      <c r="L14" s="131">
        <f>J14/H14*100-100</f>
        <v>-42.85714285714286</v>
      </c>
    </row>
    <row r="15" spans="1:12" ht="21" customHeight="1">
      <c r="A15" s="490" t="s">
        <v>701</v>
      </c>
      <c r="B15" s="490"/>
      <c r="C15" s="490"/>
      <c r="D15" s="490"/>
      <c r="E15" s="490"/>
      <c r="F15" s="490"/>
      <c r="G15" s="490"/>
      <c r="H15" s="490"/>
      <c r="I15" s="490"/>
      <c r="J15" s="490"/>
      <c r="K15" s="490"/>
      <c r="L15" s="490"/>
    </row>
    <row r="16" spans="1:9" ht="18" customHeight="1">
      <c r="A16" s="491"/>
      <c r="B16" s="491"/>
      <c r="C16" s="492"/>
      <c r="D16" s="492"/>
      <c r="E16" s="492"/>
      <c r="F16" s="492"/>
      <c r="G16" s="492"/>
      <c r="H16" s="492"/>
      <c r="I16" s="492"/>
    </row>
    <row r="17" ht="18" customHeight="1"/>
    <row r="18" ht="18" customHeight="1"/>
    <row r="19" ht="18" customHeight="1"/>
    <row r="20" ht="18" customHeight="1"/>
    <row r="21" spans="1:3" ht="18" customHeight="1">
      <c r="A21" s="114"/>
      <c r="B21" s="114"/>
      <c r="C21" s="114"/>
    </row>
    <row r="22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</sheetData>
  <sheetProtection/>
  <mergeCells count="12">
    <mergeCell ref="A15:L15"/>
    <mergeCell ref="A16:I16"/>
    <mergeCell ref="A4:A5"/>
    <mergeCell ref="B4:B5"/>
    <mergeCell ref="C4:C5"/>
    <mergeCell ref="G4:G5"/>
    <mergeCell ref="H4:H5"/>
    <mergeCell ref="I4:I5"/>
    <mergeCell ref="A2:L2"/>
    <mergeCell ref="A3:L3"/>
    <mergeCell ref="D4:F4"/>
    <mergeCell ref="J4:L4"/>
  </mergeCells>
  <printOptions horizontalCentered="1"/>
  <pageMargins left="0.59" right="0.59" top="0.79" bottom="0.79" header="0.51" footer="0.5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1:C11"/>
  <sheetViews>
    <sheetView zoomScalePageLayoutView="0" workbookViewId="0" topLeftCell="A1">
      <selection activeCell="D6" sqref="D6"/>
    </sheetView>
  </sheetViews>
  <sheetFormatPr defaultColWidth="9.00390625" defaultRowHeight="14.25"/>
  <sheetData>
    <row r="11" ht="14.25">
      <c r="C11" t="s">
        <v>725</v>
      </c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P14"/>
  <sheetViews>
    <sheetView showGridLines="0" showZeros="0" zoomScalePageLayoutView="0" workbookViewId="0" topLeftCell="A1">
      <selection activeCell="A2" sqref="A2:N2"/>
    </sheetView>
  </sheetViews>
  <sheetFormatPr defaultColWidth="9.00390625" defaultRowHeight="14.25"/>
  <cols>
    <col min="1" max="1" width="19.50390625" style="91" customWidth="1"/>
    <col min="2" max="2" width="6.625" style="92" customWidth="1"/>
    <col min="3" max="3" width="6.625" style="92" hidden="1" customWidth="1"/>
    <col min="4" max="4" width="6.625" style="92" customWidth="1"/>
    <col min="5" max="6" width="6.625" style="93" customWidth="1"/>
    <col min="7" max="7" width="6.625" style="92" customWidth="1"/>
    <col min="8" max="8" width="6.625" style="92" hidden="1" customWidth="1"/>
    <col min="9" max="9" width="6.625" style="92" customWidth="1"/>
    <col min="10" max="10" width="6.625" style="93" customWidth="1"/>
    <col min="11" max="11" width="6.50390625" style="93" customWidth="1"/>
    <col min="12" max="12" width="6.625" style="91" customWidth="1"/>
    <col min="13" max="13" width="5.75390625" style="91" customWidth="1"/>
    <col min="14" max="14" width="6.625" style="94" customWidth="1"/>
    <col min="15" max="16384" width="9.00390625" style="91" customWidth="1"/>
  </cols>
  <sheetData>
    <row r="1" ht="18.75" customHeight="1">
      <c r="A1" s="95" t="s">
        <v>712</v>
      </c>
    </row>
    <row r="2" spans="1:14" ht="26.25" customHeight="1">
      <c r="A2" s="504" t="s">
        <v>740</v>
      </c>
      <c r="B2" s="504"/>
      <c r="C2" s="504"/>
      <c r="D2" s="504"/>
      <c r="E2" s="504"/>
      <c r="F2" s="504"/>
      <c r="G2" s="504"/>
      <c r="H2" s="504"/>
      <c r="I2" s="504"/>
      <c r="J2" s="504"/>
      <c r="K2" s="504"/>
      <c r="L2" s="504"/>
      <c r="M2" s="504"/>
      <c r="N2" s="504"/>
    </row>
    <row r="3" spans="1:14" ht="19.5" customHeight="1">
      <c r="A3" s="96"/>
      <c r="B3" s="97"/>
      <c r="C3" s="97"/>
      <c r="D3" s="97"/>
      <c r="E3" s="98"/>
      <c r="F3" s="98"/>
      <c r="G3" s="97"/>
      <c r="H3" s="97"/>
      <c r="I3" s="97"/>
      <c r="J3" s="98"/>
      <c r="K3" s="98"/>
      <c r="N3" s="375" t="s">
        <v>2</v>
      </c>
    </row>
    <row r="4" spans="1:14" s="88" customFormat="1" ht="21.75" customHeight="1">
      <c r="A4" s="498" t="s">
        <v>74</v>
      </c>
      <c r="B4" s="500" t="s">
        <v>350</v>
      </c>
      <c r="C4" s="501" t="s">
        <v>325</v>
      </c>
      <c r="D4" s="500" t="s">
        <v>319</v>
      </c>
      <c r="E4" s="500" t="s">
        <v>320</v>
      </c>
      <c r="F4" s="500"/>
      <c r="G4" s="500"/>
      <c r="H4" s="501" t="s">
        <v>327</v>
      </c>
      <c r="I4" s="500" t="s">
        <v>321</v>
      </c>
      <c r="J4" s="500" t="s">
        <v>322</v>
      </c>
      <c r="K4" s="500"/>
      <c r="L4" s="500"/>
      <c r="M4" s="501" t="s">
        <v>75</v>
      </c>
      <c r="N4" s="503" t="s">
        <v>323</v>
      </c>
    </row>
    <row r="5" spans="1:14" s="88" customFormat="1" ht="27" customHeight="1">
      <c r="A5" s="499"/>
      <c r="B5" s="500"/>
      <c r="C5" s="502"/>
      <c r="D5" s="500"/>
      <c r="E5" s="99" t="s">
        <v>5</v>
      </c>
      <c r="F5" s="100" t="s">
        <v>6</v>
      </c>
      <c r="G5" s="100" t="s">
        <v>76</v>
      </c>
      <c r="H5" s="502"/>
      <c r="I5" s="500"/>
      <c r="J5" s="99" t="s">
        <v>5</v>
      </c>
      <c r="K5" s="100" t="s">
        <v>6</v>
      </c>
      <c r="L5" s="100" t="s">
        <v>76</v>
      </c>
      <c r="M5" s="502"/>
      <c r="N5" s="503"/>
    </row>
    <row r="6" spans="1:14" s="89" customFormat="1" ht="63" customHeight="1">
      <c r="A6" s="101" t="s">
        <v>77</v>
      </c>
      <c r="B6" s="102">
        <f>B7+B10+B12</f>
        <v>125559</v>
      </c>
      <c r="C6" s="103">
        <f>C7+C10+C12</f>
        <v>175501</v>
      </c>
      <c r="D6" s="102">
        <f>D7+D10+D12</f>
        <v>143000</v>
      </c>
      <c r="E6" s="103">
        <f>E7+E10+E12</f>
        <v>148392</v>
      </c>
      <c r="F6" s="104">
        <f>E6/D6*100</f>
        <v>103.77062937062938</v>
      </c>
      <c r="G6" s="105">
        <f>E6/C6*100-100</f>
        <v>-15.446635631705803</v>
      </c>
      <c r="H6" s="103">
        <f>H7+H10+H12</f>
        <v>183187</v>
      </c>
      <c r="I6" s="102">
        <f>I7+I10+I12</f>
        <v>146200.06</v>
      </c>
      <c r="J6" s="103">
        <f>J7+J10+J12</f>
        <v>149555</v>
      </c>
      <c r="K6" s="104">
        <f>J6/I6*100</f>
        <v>102.29475966015336</v>
      </c>
      <c r="L6" s="105">
        <f>J6/H6*100-100</f>
        <v>-18.359381397151537</v>
      </c>
      <c r="M6" s="108">
        <f>E6-J6</f>
        <v>-1163</v>
      </c>
      <c r="N6" s="103">
        <f>N7+N10+N12</f>
        <v>124396</v>
      </c>
    </row>
    <row r="7" spans="1:16" s="90" customFormat="1" ht="30" customHeight="1">
      <c r="A7" s="376" t="s">
        <v>78</v>
      </c>
      <c r="B7" s="106">
        <v>53632</v>
      </c>
      <c r="C7" s="106">
        <v>145440</v>
      </c>
      <c r="D7" s="106">
        <v>111800</v>
      </c>
      <c r="E7" s="106">
        <v>116950</v>
      </c>
      <c r="F7" s="107">
        <v>104.60644007155635</v>
      </c>
      <c r="G7" s="107">
        <v>-19.588833883388332</v>
      </c>
      <c r="H7" s="106">
        <v>160378</v>
      </c>
      <c r="I7" s="106">
        <v>123697.06</v>
      </c>
      <c r="J7" s="106">
        <v>126424</v>
      </c>
      <c r="K7" s="107">
        <v>102.20453097268441</v>
      </c>
      <c r="L7" s="107">
        <v>-21.17123296212698</v>
      </c>
      <c r="M7" s="106">
        <v>-9474</v>
      </c>
      <c r="N7" s="106">
        <v>44158</v>
      </c>
      <c r="P7" s="109"/>
    </row>
    <row r="8" spans="1:16" s="90" customFormat="1" ht="30" customHeight="1">
      <c r="A8" s="376" t="s">
        <v>79</v>
      </c>
      <c r="B8" s="106">
        <v>48348</v>
      </c>
      <c r="C8" s="106">
        <v>100048</v>
      </c>
      <c r="D8" s="106">
        <v>79300</v>
      </c>
      <c r="E8" s="106">
        <v>84466</v>
      </c>
      <c r="F8" s="107">
        <v>106.51450189155108</v>
      </c>
      <c r="G8" s="107">
        <v>-15.574524228370379</v>
      </c>
      <c r="H8" s="106">
        <v>119369</v>
      </c>
      <c r="I8" s="106">
        <v>87700</v>
      </c>
      <c r="J8" s="106">
        <v>89873</v>
      </c>
      <c r="K8" s="107">
        <v>102.47776510832382</v>
      </c>
      <c r="L8" s="107">
        <v>-24.709933064698546</v>
      </c>
      <c r="M8" s="106">
        <v>-5407</v>
      </c>
      <c r="N8" s="106">
        <v>42941</v>
      </c>
      <c r="P8" s="109"/>
    </row>
    <row r="9" spans="1:16" s="90" customFormat="1" ht="30" customHeight="1">
      <c r="A9" s="376" t="s">
        <v>80</v>
      </c>
      <c r="B9" s="106">
        <v>5284</v>
      </c>
      <c r="C9" s="106">
        <v>45392</v>
      </c>
      <c r="D9" s="106">
        <v>32500</v>
      </c>
      <c r="E9" s="106">
        <v>32484</v>
      </c>
      <c r="F9" s="107">
        <v>99.95076923076923</v>
      </c>
      <c r="G9" s="107">
        <v>-28.4367289390201</v>
      </c>
      <c r="H9" s="106">
        <v>41009</v>
      </c>
      <c r="I9" s="106">
        <v>35997.06</v>
      </c>
      <c r="J9" s="106">
        <v>36551</v>
      </c>
      <c r="K9" s="107">
        <v>101.5388478948003</v>
      </c>
      <c r="L9" s="107">
        <v>-10.87078446194738</v>
      </c>
      <c r="M9" s="106">
        <v>-4067</v>
      </c>
      <c r="N9" s="106">
        <v>1217</v>
      </c>
      <c r="P9" s="109"/>
    </row>
    <row r="10" spans="1:16" s="90" customFormat="1" ht="30" customHeight="1">
      <c r="A10" s="376" t="s">
        <v>81</v>
      </c>
      <c r="B10" s="106">
        <v>70574</v>
      </c>
      <c r="C10" s="106">
        <v>20743</v>
      </c>
      <c r="D10" s="106">
        <v>22000</v>
      </c>
      <c r="E10" s="106">
        <v>22161</v>
      </c>
      <c r="F10" s="107">
        <v>100.73181818181818</v>
      </c>
      <c r="G10" s="107">
        <v>6.836041074097281</v>
      </c>
      <c r="H10" s="106">
        <v>13611</v>
      </c>
      <c r="I10" s="106">
        <v>13705</v>
      </c>
      <c r="J10" s="106">
        <v>14110</v>
      </c>
      <c r="K10" s="107">
        <v>102.95512586647209</v>
      </c>
      <c r="L10" s="107">
        <v>3.6661523767540984</v>
      </c>
      <c r="M10" s="106">
        <v>8051</v>
      </c>
      <c r="N10" s="106">
        <v>78625</v>
      </c>
      <c r="P10" s="109"/>
    </row>
    <row r="11" spans="1:16" s="90" customFormat="1" ht="30" customHeight="1">
      <c r="A11" s="376" t="s">
        <v>82</v>
      </c>
      <c r="B11" s="106">
        <v>70574</v>
      </c>
      <c r="C11" s="106">
        <v>20743</v>
      </c>
      <c r="D11" s="106">
        <v>22000</v>
      </c>
      <c r="E11" s="106">
        <v>22161</v>
      </c>
      <c r="F11" s="107">
        <v>100.73181818181818</v>
      </c>
      <c r="G11" s="107">
        <v>6.836041074097281</v>
      </c>
      <c r="H11" s="106">
        <v>13611</v>
      </c>
      <c r="I11" s="106">
        <v>13705</v>
      </c>
      <c r="J11" s="106">
        <v>14110</v>
      </c>
      <c r="K11" s="107">
        <v>102.95512586647209</v>
      </c>
      <c r="L11" s="107">
        <v>3.6661523767540984</v>
      </c>
      <c r="M11" s="106">
        <v>8051</v>
      </c>
      <c r="N11" s="106">
        <v>78625</v>
      </c>
      <c r="P11" s="109"/>
    </row>
    <row r="12" spans="1:16" s="90" customFormat="1" ht="30" customHeight="1">
      <c r="A12" s="376" t="s">
        <v>790</v>
      </c>
      <c r="B12" s="106">
        <v>1353</v>
      </c>
      <c r="C12" s="106">
        <v>9318</v>
      </c>
      <c r="D12" s="106">
        <v>9200</v>
      </c>
      <c r="E12" s="106">
        <v>9281</v>
      </c>
      <c r="F12" s="107">
        <v>100.88043478260869</v>
      </c>
      <c r="G12" s="107">
        <v>-0.3970809186520654</v>
      </c>
      <c r="H12" s="106">
        <v>9198</v>
      </c>
      <c r="I12" s="106">
        <v>8798</v>
      </c>
      <c r="J12" s="106">
        <v>9021</v>
      </c>
      <c r="K12" s="107">
        <v>102.53466696976585</v>
      </c>
      <c r="L12" s="107">
        <v>-1.9243313763861636</v>
      </c>
      <c r="M12" s="106">
        <v>260</v>
      </c>
      <c r="N12" s="106">
        <v>1613</v>
      </c>
      <c r="P12" s="109"/>
    </row>
    <row r="13" spans="1:16" s="90" customFormat="1" ht="30" customHeight="1">
      <c r="A13" s="377" t="s">
        <v>83</v>
      </c>
      <c r="B13" s="106">
        <v>1353</v>
      </c>
      <c r="C13" s="106">
        <v>9318</v>
      </c>
      <c r="D13" s="106">
        <v>9200</v>
      </c>
      <c r="E13" s="106">
        <v>9281</v>
      </c>
      <c r="F13" s="107">
        <v>100.88043478260869</v>
      </c>
      <c r="G13" s="107">
        <v>-0.3970809186520654</v>
      </c>
      <c r="H13" s="106">
        <v>9198</v>
      </c>
      <c r="I13" s="106">
        <v>8798</v>
      </c>
      <c r="J13" s="106">
        <v>9021</v>
      </c>
      <c r="K13" s="107">
        <v>102.53466696976585</v>
      </c>
      <c r="L13" s="107">
        <v>-1.9243313763861636</v>
      </c>
      <c r="M13" s="106">
        <v>260</v>
      </c>
      <c r="N13" s="106">
        <v>1613</v>
      </c>
      <c r="P13" s="109"/>
    </row>
    <row r="14" spans="1:14" ht="30" customHeight="1">
      <c r="A14" s="497" t="s">
        <v>351</v>
      </c>
      <c r="B14" s="497"/>
      <c r="C14" s="497"/>
      <c r="D14" s="497"/>
      <c r="E14" s="497"/>
      <c r="F14" s="497"/>
      <c r="G14" s="497"/>
      <c r="H14" s="497"/>
      <c r="I14" s="497"/>
      <c r="J14" s="497"/>
      <c r="K14" s="497"/>
      <c r="L14" s="497"/>
      <c r="M14" s="497"/>
      <c r="N14" s="497"/>
    </row>
  </sheetData>
  <sheetProtection/>
  <mergeCells count="12">
    <mergeCell ref="A2:N2"/>
    <mergeCell ref="E4:G4"/>
    <mergeCell ref="J4:L4"/>
    <mergeCell ref="A14:N14"/>
    <mergeCell ref="A4:A5"/>
    <mergeCell ref="B4:B5"/>
    <mergeCell ref="C4:C5"/>
    <mergeCell ref="D4:D5"/>
    <mergeCell ref="H4:H5"/>
    <mergeCell ref="I4:I5"/>
    <mergeCell ref="M4:M5"/>
    <mergeCell ref="N4:N5"/>
  </mergeCells>
  <printOptions horizontalCentered="1"/>
  <pageMargins left="0.39" right="0.39" top="0.98" bottom="0.98" header="0.51" footer="0.51"/>
  <pageSetup horizontalDpi="600" verticalDpi="600" orientation="portrait" paperSize="9" scale="9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showZeros="0" zoomScalePageLayoutView="0" workbookViewId="0" topLeftCell="A1">
      <pane xSplit="1" ySplit="4" topLeftCell="B5" activePane="bottomRight" state="frozen"/>
      <selection pane="topLeft" activeCell="D6" sqref="D6"/>
      <selection pane="topRight" activeCell="D6" sqref="D6"/>
      <selection pane="bottomLeft" activeCell="D6" sqref="D6"/>
      <selection pane="bottomRight" activeCell="A2" sqref="A2:H2"/>
    </sheetView>
  </sheetViews>
  <sheetFormatPr defaultColWidth="9.00390625" defaultRowHeight="14.25"/>
  <cols>
    <col min="1" max="1" width="20.625" style="45" customWidth="1"/>
    <col min="2" max="2" width="7.75390625" style="46" customWidth="1"/>
    <col min="3" max="3" width="7.75390625" style="47" customWidth="1"/>
    <col min="4" max="4" width="7.75390625" style="48" customWidth="1"/>
    <col min="5" max="5" width="20.625" style="49" customWidth="1"/>
    <col min="6" max="8" width="7.75390625" style="46" customWidth="1"/>
    <col min="9" max="16384" width="9.00390625" style="45" customWidth="1"/>
  </cols>
  <sheetData>
    <row r="1" spans="1:2" ht="19.5" customHeight="1">
      <c r="A1" s="50" t="s">
        <v>713</v>
      </c>
      <c r="B1" s="51"/>
    </row>
    <row r="2" spans="1:8" ht="31.5" customHeight="1">
      <c r="A2" s="505" t="s">
        <v>741</v>
      </c>
      <c r="B2" s="505"/>
      <c r="C2" s="505"/>
      <c r="D2" s="505"/>
      <c r="E2" s="505"/>
      <c r="F2" s="505"/>
      <c r="G2" s="505"/>
      <c r="H2" s="505"/>
    </row>
    <row r="3" spans="7:8" ht="21" customHeight="1">
      <c r="G3" s="506" t="s">
        <v>85</v>
      </c>
      <c r="H3" s="506"/>
    </row>
    <row r="4" spans="1:8" s="43" customFormat="1" ht="47.25" customHeight="1">
      <c r="A4" s="52" t="s">
        <v>86</v>
      </c>
      <c r="B4" s="52" t="s">
        <v>88</v>
      </c>
      <c r="C4" s="53" t="s">
        <v>352</v>
      </c>
      <c r="D4" s="54" t="s">
        <v>76</v>
      </c>
      <c r="E4" s="52" t="s">
        <v>89</v>
      </c>
      <c r="F4" s="52" t="s">
        <v>87</v>
      </c>
      <c r="G4" s="55" t="s">
        <v>88</v>
      </c>
      <c r="H4" s="52" t="s">
        <v>76</v>
      </c>
    </row>
    <row r="5" spans="1:8" s="44" customFormat="1" ht="24.75" customHeight="1">
      <c r="A5" s="378" t="s">
        <v>90</v>
      </c>
      <c r="B5" s="56">
        <v>4397</v>
      </c>
      <c r="C5" s="57">
        <v>2684</v>
      </c>
      <c r="D5" s="58">
        <f>C5/B5*100-100</f>
        <v>-38.958380714123265</v>
      </c>
      <c r="E5" s="380" t="s">
        <v>18</v>
      </c>
      <c r="F5" s="59">
        <v>0</v>
      </c>
      <c r="G5" s="59">
        <v>0</v>
      </c>
      <c r="H5" s="60"/>
    </row>
    <row r="6" spans="1:8" s="44" customFormat="1" ht="24.75" customHeight="1">
      <c r="A6" s="379" t="s">
        <v>91</v>
      </c>
      <c r="B6" s="62"/>
      <c r="C6" s="63"/>
      <c r="D6" s="60"/>
      <c r="E6" s="381" t="s">
        <v>92</v>
      </c>
      <c r="F6" s="64"/>
      <c r="G6" s="64"/>
      <c r="H6" s="60"/>
    </row>
    <row r="7" spans="1:8" s="44" customFormat="1" ht="24.75" customHeight="1">
      <c r="A7" s="65"/>
      <c r="B7" s="66">
        <v>0</v>
      </c>
      <c r="C7" s="67">
        <v>0</v>
      </c>
      <c r="D7" s="60"/>
      <c r="E7" s="381" t="s">
        <v>93</v>
      </c>
      <c r="F7" s="64">
        <v>4467</v>
      </c>
      <c r="G7" s="64">
        <v>2783</v>
      </c>
      <c r="H7" s="60">
        <f>G7/F7*100-100</f>
        <v>-37.69867920304455</v>
      </c>
    </row>
    <row r="8" spans="1:8" s="44" customFormat="1" ht="24.75" customHeight="1">
      <c r="A8" s="61"/>
      <c r="B8" s="66">
        <v>0</v>
      </c>
      <c r="C8" s="67">
        <v>0</v>
      </c>
      <c r="D8" s="60"/>
      <c r="E8" s="381" t="s">
        <v>94</v>
      </c>
      <c r="F8" s="64">
        <v>0</v>
      </c>
      <c r="G8" s="64">
        <v>0</v>
      </c>
      <c r="H8" s="60"/>
    </row>
    <row r="9" spans="1:8" s="44" customFormat="1" ht="24.75" customHeight="1">
      <c r="A9" s="61"/>
      <c r="B9" s="66">
        <v>0</v>
      </c>
      <c r="C9" s="67">
        <v>0</v>
      </c>
      <c r="D9" s="60"/>
      <c r="E9" s="381" t="s">
        <v>95</v>
      </c>
      <c r="F9" s="64">
        <v>0</v>
      </c>
      <c r="G9" s="64">
        <v>0</v>
      </c>
      <c r="H9" s="60"/>
    </row>
    <row r="10" spans="1:8" s="44" customFormat="1" ht="24.75" customHeight="1">
      <c r="A10" s="61"/>
      <c r="B10" s="66">
        <v>0</v>
      </c>
      <c r="C10" s="67">
        <v>0</v>
      </c>
      <c r="D10" s="60"/>
      <c r="E10" s="381" t="s">
        <v>96</v>
      </c>
      <c r="F10" s="64"/>
      <c r="G10" s="64"/>
      <c r="H10" s="60"/>
    </row>
    <row r="11" spans="1:8" s="44" customFormat="1" ht="24.75" customHeight="1">
      <c r="A11" s="61"/>
      <c r="B11" s="66">
        <v>0</v>
      </c>
      <c r="C11" s="67">
        <v>0</v>
      </c>
      <c r="D11" s="60"/>
      <c r="E11" s="381" t="s">
        <v>97</v>
      </c>
      <c r="F11" s="64"/>
      <c r="G11" s="64"/>
      <c r="H11" s="60"/>
    </row>
    <row r="12" spans="1:8" s="44" customFormat="1" ht="24.75" customHeight="1">
      <c r="A12" s="61"/>
      <c r="B12" s="66">
        <v>0</v>
      </c>
      <c r="C12" s="67">
        <v>0</v>
      </c>
      <c r="D12" s="60"/>
      <c r="E12" s="381" t="s">
        <v>98</v>
      </c>
      <c r="F12" s="64"/>
      <c r="G12" s="64"/>
      <c r="H12" s="60"/>
    </row>
    <row r="13" spans="1:8" s="44" customFormat="1" ht="24.75" customHeight="1">
      <c r="A13" s="61"/>
      <c r="B13" s="66">
        <v>0</v>
      </c>
      <c r="C13" s="67">
        <v>0</v>
      </c>
      <c r="D13" s="60"/>
      <c r="E13" s="381" t="s">
        <v>99</v>
      </c>
      <c r="F13" s="64"/>
      <c r="G13" s="64"/>
      <c r="H13" s="60"/>
    </row>
    <row r="14" spans="1:8" s="44" customFormat="1" ht="24.75" customHeight="1">
      <c r="A14" s="61"/>
      <c r="B14" s="66">
        <v>0</v>
      </c>
      <c r="C14" s="67">
        <v>0</v>
      </c>
      <c r="D14" s="60"/>
      <c r="E14" s="381" t="s">
        <v>100</v>
      </c>
      <c r="F14" s="64"/>
      <c r="G14" s="60"/>
      <c r="H14" s="60"/>
    </row>
    <row r="15" spans="1:8" s="44" customFormat="1" ht="24.75" customHeight="1">
      <c r="A15" s="61"/>
      <c r="B15" s="66">
        <v>0</v>
      </c>
      <c r="C15" s="67">
        <v>0</v>
      </c>
      <c r="D15" s="60"/>
      <c r="E15" s="381" t="s">
        <v>101</v>
      </c>
      <c r="F15" s="64"/>
      <c r="G15" s="64"/>
      <c r="H15" s="60"/>
    </row>
    <row r="16" spans="1:8" s="44" customFormat="1" ht="24.75" customHeight="1">
      <c r="A16" s="61"/>
      <c r="B16" s="66">
        <v>0</v>
      </c>
      <c r="C16" s="67">
        <v>0</v>
      </c>
      <c r="D16" s="60"/>
      <c r="E16" s="381" t="s">
        <v>102</v>
      </c>
      <c r="F16" s="64"/>
      <c r="G16" s="64"/>
      <c r="H16" s="60"/>
    </row>
    <row r="17" spans="1:8" s="44" customFormat="1" ht="24.75" customHeight="1">
      <c r="A17" s="68" t="s">
        <v>103</v>
      </c>
      <c r="B17" s="69">
        <f>SUM(B5:B16)</f>
        <v>4397</v>
      </c>
      <c r="C17" s="70">
        <f>SUM(C5:C16)</f>
        <v>2684</v>
      </c>
      <c r="D17" s="60">
        <f>C17/B17*100-100</f>
        <v>-38.958380714123265</v>
      </c>
      <c r="E17" s="71" t="s">
        <v>104</v>
      </c>
      <c r="F17" s="72">
        <f>SUM(F5:F16)</f>
        <v>4467</v>
      </c>
      <c r="G17" s="72">
        <f>SUM(G5:G16)</f>
        <v>2783</v>
      </c>
      <c r="H17" s="60">
        <f>G17/F17*100-100</f>
        <v>-37.69867920304455</v>
      </c>
    </row>
    <row r="18" spans="1:8" s="44" customFormat="1" ht="24.75" customHeight="1">
      <c r="A18" s="379" t="s">
        <v>105</v>
      </c>
      <c r="B18" s="73">
        <v>200</v>
      </c>
      <c r="C18" s="67">
        <v>310</v>
      </c>
      <c r="D18" s="60"/>
      <c r="E18" s="381" t="s">
        <v>106</v>
      </c>
      <c r="F18" s="64"/>
      <c r="G18" s="64">
        <v>0</v>
      </c>
      <c r="H18" s="74"/>
    </row>
    <row r="19" spans="1:8" s="44" customFormat="1" ht="24.75" customHeight="1">
      <c r="A19" s="75"/>
      <c r="B19" s="73"/>
      <c r="C19" s="67"/>
      <c r="D19" s="60"/>
      <c r="E19" s="381" t="s">
        <v>791</v>
      </c>
      <c r="F19" s="76">
        <v>130</v>
      </c>
      <c r="G19" s="67">
        <v>211</v>
      </c>
      <c r="H19" s="60"/>
    </row>
    <row r="20" spans="1:8" s="44" customFormat="1" ht="24.75" customHeight="1">
      <c r="A20" s="77" t="s">
        <v>107</v>
      </c>
      <c r="B20" s="78">
        <f>B17+B18+B19</f>
        <v>4597</v>
      </c>
      <c r="C20" s="79">
        <f>C17+C18+C19</f>
        <v>2994</v>
      </c>
      <c r="D20" s="80"/>
      <c r="E20" s="81" t="s">
        <v>108</v>
      </c>
      <c r="F20" s="82">
        <f>F17+F18+F19</f>
        <v>4597</v>
      </c>
      <c r="G20" s="82">
        <f>G17+G18+G19</f>
        <v>2994</v>
      </c>
      <c r="H20" s="80"/>
    </row>
    <row r="21" spans="1:7" ht="15.75">
      <c r="A21" s="83"/>
      <c r="B21" s="84"/>
      <c r="C21" s="85"/>
      <c r="D21" s="86"/>
      <c r="E21" s="87"/>
      <c r="F21" s="84"/>
      <c r="G21" s="84"/>
    </row>
    <row r="22" spans="1:7" ht="15.75">
      <c r="A22" s="83"/>
      <c r="B22" s="84"/>
      <c r="C22" s="85"/>
      <c r="D22" s="86"/>
      <c r="E22" s="87"/>
      <c r="F22" s="84"/>
      <c r="G22" s="84"/>
    </row>
    <row r="23" spans="1:7" ht="15.75">
      <c r="A23" s="83"/>
      <c r="B23" s="84"/>
      <c r="C23" s="85"/>
      <c r="D23" s="86"/>
      <c r="E23" s="87"/>
      <c r="F23" s="84"/>
      <c r="G23" s="84"/>
    </row>
    <row r="24" spans="1:7" ht="15.75">
      <c r="A24" s="83"/>
      <c r="B24" s="84"/>
      <c r="C24" s="85"/>
      <c r="D24" s="86"/>
      <c r="E24" s="87"/>
      <c r="F24" s="84"/>
      <c r="G24" s="84"/>
    </row>
    <row r="25" spans="1:7" ht="15.75">
      <c r="A25" s="83"/>
      <c r="B25" s="84"/>
      <c r="C25" s="85"/>
      <c r="D25" s="86"/>
      <c r="E25" s="87"/>
      <c r="F25" s="84"/>
      <c r="G25" s="84"/>
    </row>
    <row r="26" spans="1:7" ht="15.75">
      <c r="A26" s="83"/>
      <c r="B26" s="84"/>
      <c r="C26" s="85"/>
      <c r="D26" s="86"/>
      <c r="E26" s="87"/>
      <c r="F26" s="84"/>
      <c r="G26" s="84"/>
    </row>
    <row r="27" spans="1:7" ht="15.75">
      <c r="A27" s="83"/>
      <c r="B27" s="84"/>
      <c r="C27" s="85"/>
      <c r="D27" s="86"/>
      <c r="E27" s="87"/>
      <c r="F27" s="84"/>
      <c r="G27" s="84"/>
    </row>
    <row r="28" spans="1:7" ht="15.75">
      <c r="A28" s="83"/>
      <c r="B28" s="84"/>
      <c r="C28" s="85"/>
      <c r="D28" s="86"/>
      <c r="E28" s="87"/>
      <c r="F28" s="84"/>
      <c r="G28" s="84"/>
    </row>
    <row r="29" spans="1:7" ht="15.75">
      <c r="A29" s="83"/>
      <c r="B29" s="84"/>
      <c r="C29" s="85"/>
      <c r="D29" s="86"/>
      <c r="E29" s="87"/>
      <c r="F29" s="84"/>
      <c r="G29" s="84"/>
    </row>
  </sheetData>
  <sheetProtection/>
  <mergeCells count="2">
    <mergeCell ref="A2:H2"/>
    <mergeCell ref="G3:H3"/>
  </mergeCells>
  <printOptions horizontalCentered="1"/>
  <pageMargins left="0.59" right="0.59" top="0.98" bottom="0.98" header="0.39" footer="0.59"/>
  <pageSetup fitToHeight="1" fitToWidth="1" horizontalDpi="600" verticalDpi="600" orientation="portrait" paperSize="9" scale="96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L29"/>
  <sheetViews>
    <sheetView showZeros="0" zoomScalePageLayoutView="0" workbookViewId="0" topLeftCell="A1">
      <selection activeCell="R2" sqref="R2:AJ2"/>
    </sheetView>
  </sheetViews>
  <sheetFormatPr defaultColWidth="9.00390625" defaultRowHeight="14.25"/>
  <cols>
    <col min="1" max="1" width="5.375" style="4" customWidth="1"/>
    <col min="2" max="2" width="5.25390625" style="5" customWidth="1"/>
    <col min="3" max="3" width="5.625" style="5" customWidth="1"/>
    <col min="4" max="4" width="6.625" style="5" hidden="1" customWidth="1"/>
    <col min="5" max="6" width="6.625" style="5" customWidth="1"/>
    <col min="7" max="7" width="6.625" style="5" hidden="1" customWidth="1"/>
    <col min="8" max="9" width="6.625" style="5" customWidth="1"/>
    <col min="10" max="10" width="6.625" style="5" hidden="1" customWidth="1"/>
    <col min="11" max="11" width="6.625" style="6" customWidth="1"/>
    <col min="12" max="17" width="6.625" style="4" customWidth="1"/>
    <col min="18" max="18" width="5.00390625" style="4" customWidth="1"/>
    <col min="19" max="19" width="5.25390625" style="4" customWidth="1"/>
    <col min="20" max="20" width="5.625" style="4" customWidth="1"/>
    <col min="21" max="21" width="5.625" style="4" hidden="1" customWidth="1"/>
    <col min="22" max="23" width="5.625" style="4" customWidth="1"/>
    <col min="24" max="24" width="5.625" style="4" hidden="1" customWidth="1"/>
    <col min="25" max="31" width="5.625" style="4" customWidth="1"/>
    <col min="32" max="32" width="5.625" style="4" hidden="1" customWidth="1"/>
    <col min="33" max="34" width="5.125" style="4" customWidth="1"/>
    <col min="35" max="35" width="5.625" style="4" hidden="1" customWidth="1"/>
    <col min="36" max="36" width="5.625" style="4" customWidth="1"/>
    <col min="37" max="37" width="5.625" style="4" hidden="1" customWidth="1"/>
    <col min="38" max="38" width="4.75390625" style="4" customWidth="1"/>
    <col min="39" max="16384" width="9.00390625" style="4" customWidth="1"/>
  </cols>
  <sheetData>
    <row r="1" spans="1:18" ht="18.75" customHeight="1">
      <c r="A1" s="251" t="s">
        <v>714</v>
      </c>
      <c r="B1" s="7"/>
      <c r="C1" s="7"/>
      <c r="D1" s="7"/>
      <c r="E1" s="7"/>
      <c r="F1" s="7"/>
      <c r="G1" s="7"/>
      <c r="H1" s="7"/>
      <c r="I1" s="7"/>
      <c r="J1" s="7"/>
      <c r="K1" s="15"/>
      <c r="L1" s="14"/>
      <c r="M1" s="14"/>
      <c r="N1" s="14"/>
      <c r="O1" s="14"/>
      <c r="P1" s="14"/>
      <c r="Q1" s="14"/>
      <c r="R1" s="251" t="s">
        <v>715</v>
      </c>
    </row>
    <row r="2" spans="1:36" ht="26.25" customHeight="1">
      <c r="A2" s="472" t="s">
        <v>742</v>
      </c>
      <c r="B2" s="472"/>
      <c r="C2" s="472"/>
      <c r="D2" s="472"/>
      <c r="E2" s="472"/>
      <c r="F2" s="472"/>
      <c r="G2" s="472"/>
      <c r="H2" s="472"/>
      <c r="I2" s="472"/>
      <c r="J2" s="472"/>
      <c r="K2" s="472"/>
      <c r="L2" s="472"/>
      <c r="M2" s="472"/>
      <c r="N2" s="472"/>
      <c r="O2" s="472"/>
      <c r="P2" s="472"/>
      <c r="Q2" s="472"/>
      <c r="R2" s="472" t="s">
        <v>742</v>
      </c>
      <c r="S2" s="472"/>
      <c r="T2" s="472"/>
      <c r="U2" s="472"/>
      <c r="V2" s="472"/>
      <c r="W2" s="472"/>
      <c r="X2" s="472"/>
      <c r="Y2" s="472"/>
      <c r="Z2" s="472"/>
      <c r="AA2" s="472"/>
      <c r="AB2" s="472"/>
      <c r="AC2" s="472"/>
      <c r="AD2" s="472"/>
      <c r="AE2" s="472"/>
      <c r="AF2" s="472"/>
      <c r="AG2" s="472"/>
      <c r="AH2" s="472"/>
      <c r="AI2" s="472"/>
      <c r="AJ2" s="472"/>
    </row>
    <row r="3" spans="1:38" ht="19.5" customHeight="1">
      <c r="A3" s="8"/>
      <c r="B3" s="9"/>
      <c r="C3" s="9"/>
      <c r="D3" s="9"/>
      <c r="E3" s="9"/>
      <c r="F3" s="9"/>
      <c r="G3" s="9"/>
      <c r="H3" s="9"/>
      <c r="I3" s="9"/>
      <c r="J3" s="9"/>
      <c r="K3" s="15"/>
      <c r="L3" s="14"/>
      <c r="M3" s="14"/>
      <c r="N3" s="14"/>
      <c r="O3" s="14"/>
      <c r="P3" s="540" t="s">
        <v>2</v>
      </c>
      <c r="Q3" s="540"/>
      <c r="R3" s="16"/>
      <c r="AG3" s="26"/>
      <c r="AJ3" s="539" t="s">
        <v>2</v>
      </c>
      <c r="AK3" s="539"/>
      <c r="AL3" s="539"/>
    </row>
    <row r="4" spans="1:38" s="2" customFormat="1" ht="19.5" customHeight="1">
      <c r="A4" s="527" t="s">
        <v>224</v>
      </c>
      <c r="B4" s="529" t="s">
        <v>225</v>
      </c>
      <c r="C4" s="531" t="s">
        <v>226</v>
      </c>
      <c r="D4" s="532"/>
      <c r="E4" s="532"/>
      <c r="F4" s="532"/>
      <c r="G4" s="533"/>
      <c r="H4" s="534" t="s">
        <v>227</v>
      </c>
      <c r="I4" s="535"/>
      <c r="J4" s="535"/>
      <c r="K4" s="535"/>
      <c r="L4" s="535"/>
      <c r="M4" s="535"/>
      <c r="N4" s="535"/>
      <c r="O4" s="535"/>
      <c r="P4" s="535"/>
      <c r="Q4" s="536"/>
      <c r="R4" s="22"/>
      <c r="S4" s="537" t="s">
        <v>228</v>
      </c>
      <c r="T4" s="538"/>
      <c r="U4" s="538"/>
      <c r="V4" s="538"/>
      <c r="W4" s="538"/>
      <c r="X4" s="538"/>
      <c r="Y4" s="538"/>
      <c r="Z4" s="538"/>
      <c r="AA4" s="538"/>
      <c r="AB4" s="538"/>
      <c r="AC4" s="538"/>
      <c r="AD4" s="538"/>
      <c r="AE4" s="538"/>
      <c r="AF4" s="538"/>
      <c r="AG4" s="538"/>
      <c r="AH4" s="538"/>
      <c r="AI4" s="538"/>
      <c r="AJ4" s="538"/>
      <c r="AK4" s="538"/>
      <c r="AL4" s="538"/>
    </row>
    <row r="5" spans="1:38" s="3" customFormat="1" ht="73.5" customHeight="1">
      <c r="A5" s="528"/>
      <c r="B5" s="530"/>
      <c r="C5" s="10" t="s">
        <v>229</v>
      </c>
      <c r="D5" s="10" t="s">
        <v>230</v>
      </c>
      <c r="E5" s="10" t="s">
        <v>231</v>
      </c>
      <c r="F5" s="10" t="s">
        <v>232</v>
      </c>
      <c r="G5" s="10" t="s">
        <v>233</v>
      </c>
      <c r="H5" s="10" t="s">
        <v>229</v>
      </c>
      <c r="I5" s="10" t="s">
        <v>234</v>
      </c>
      <c r="J5" s="10" t="s">
        <v>235</v>
      </c>
      <c r="K5" s="10" t="s">
        <v>236</v>
      </c>
      <c r="L5" s="10" t="s">
        <v>237</v>
      </c>
      <c r="M5" s="10" t="s">
        <v>238</v>
      </c>
      <c r="N5" s="10" t="s">
        <v>239</v>
      </c>
      <c r="O5" s="10" t="s">
        <v>240</v>
      </c>
      <c r="P5" s="10" t="s">
        <v>241</v>
      </c>
      <c r="Q5" s="10" t="s">
        <v>242</v>
      </c>
      <c r="R5" s="10" t="s">
        <v>224</v>
      </c>
      <c r="S5" s="10" t="s">
        <v>229</v>
      </c>
      <c r="T5" s="23" t="s">
        <v>243</v>
      </c>
      <c r="U5" s="23" t="s">
        <v>244</v>
      </c>
      <c r="V5" s="23" t="s">
        <v>245</v>
      </c>
      <c r="W5" s="23" t="s">
        <v>246</v>
      </c>
      <c r="X5" s="23" t="s">
        <v>247</v>
      </c>
      <c r="Y5" s="23" t="s">
        <v>248</v>
      </c>
      <c r="Z5" s="23" t="s">
        <v>249</v>
      </c>
      <c r="AA5" s="23" t="s">
        <v>250</v>
      </c>
      <c r="AB5" s="23" t="s">
        <v>251</v>
      </c>
      <c r="AC5" s="23" t="s">
        <v>252</v>
      </c>
      <c r="AD5" s="23" t="s">
        <v>253</v>
      </c>
      <c r="AE5" s="23" t="s">
        <v>254</v>
      </c>
      <c r="AF5" s="23" t="s">
        <v>255</v>
      </c>
      <c r="AG5" s="23" t="s">
        <v>273</v>
      </c>
      <c r="AH5" s="23" t="s">
        <v>256</v>
      </c>
      <c r="AI5" s="23" t="s">
        <v>257</v>
      </c>
      <c r="AJ5" s="23" t="s">
        <v>258</v>
      </c>
      <c r="AK5" s="23" t="s">
        <v>259</v>
      </c>
      <c r="AL5" s="23" t="s">
        <v>260</v>
      </c>
    </row>
    <row r="6" spans="1:38" s="252" customFormat="1" ht="39.75" customHeight="1">
      <c r="A6" s="387" t="s">
        <v>261</v>
      </c>
      <c r="B6" s="11">
        <v>4158.8499360000005</v>
      </c>
      <c r="C6" s="11"/>
      <c r="D6" s="11"/>
      <c r="E6" s="11"/>
      <c r="F6" s="11"/>
      <c r="G6" s="11"/>
      <c r="H6" s="11">
        <v>2322.6969510000004</v>
      </c>
      <c r="I6" s="11"/>
      <c r="J6" s="11"/>
      <c r="K6" s="17"/>
      <c r="L6" s="11"/>
      <c r="M6" s="11"/>
      <c r="N6" s="11">
        <v>909.908</v>
      </c>
      <c r="O6" s="11"/>
      <c r="P6" s="18">
        <v>478</v>
      </c>
      <c r="Q6" s="24">
        <v>934.7889510000003</v>
      </c>
      <c r="R6" s="387" t="s">
        <v>261</v>
      </c>
      <c r="S6" s="24">
        <v>1836.152985</v>
      </c>
      <c r="T6" s="24">
        <v>20.759500000000003</v>
      </c>
      <c r="U6" s="24"/>
      <c r="V6" s="24"/>
      <c r="W6" s="24">
        <v>112.24</v>
      </c>
      <c r="X6" s="24">
        <v>0</v>
      </c>
      <c r="Y6" s="24">
        <v>3</v>
      </c>
      <c r="Z6" s="24">
        <v>120.874724</v>
      </c>
      <c r="AA6" s="24"/>
      <c r="AB6" s="24">
        <v>370.5</v>
      </c>
      <c r="AC6" s="24">
        <v>647.95438</v>
      </c>
      <c r="AD6" s="24">
        <v>356.07438099999996</v>
      </c>
      <c r="AE6" s="24">
        <v>174.05</v>
      </c>
      <c r="AF6" s="24">
        <v>0</v>
      </c>
      <c r="AG6" s="24"/>
      <c r="AH6" s="24"/>
      <c r="AI6" s="24">
        <v>16</v>
      </c>
      <c r="AJ6" s="24">
        <v>0</v>
      </c>
      <c r="AK6" s="24"/>
      <c r="AL6" s="24">
        <v>14.7</v>
      </c>
    </row>
    <row r="7" spans="1:38" s="252" customFormat="1" ht="39.75" customHeight="1">
      <c r="A7" s="387" t="s">
        <v>262</v>
      </c>
      <c r="B7" s="11">
        <v>3396.1857807099996</v>
      </c>
      <c r="C7" s="11"/>
      <c r="D7" s="11"/>
      <c r="E7" s="11"/>
      <c r="F7" s="11"/>
      <c r="G7" s="11"/>
      <c r="H7" s="11">
        <v>1959.5308337099998</v>
      </c>
      <c r="I7" s="11"/>
      <c r="J7" s="11"/>
      <c r="K7" s="17"/>
      <c r="L7" s="11"/>
      <c r="M7" s="11"/>
      <c r="N7" s="11">
        <v>407.444</v>
      </c>
      <c r="O7" s="11"/>
      <c r="P7" s="18">
        <v>153</v>
      </c>
      <c r="Q7" s="24">
        <v>1399.0868337099998</v>
      </c>
      <c r="R7" s="387" t="s">
        <v>262</v>
      </c>
      <c r="S7" s="24">
        <v>1436.654947</v>
      </c>
      <c r="T7" s="24">
        <v>33.86228</v>
      </c>
      <c r="U7" s="24"/>
      <c r="V7" s="24"/>
      <c r="W7" s="24">
        <v>0</v>
      </c>
      <c r="X7" s="24">
        <v>0</v>
      </c>
      <c r="Y7" s="24">
        <v>0</v>
      </c>
      <c r="Z7" s="24">
        <v>105.50362</v>
      </c>
      <c r="AA7" s="24"/>
      <c r="AB7" s="24">
        <v>56.3</v>
      </c>
      <c r="AC7" s="24">
        <v>816.825662</v>
      </c>
      <c r="AD7" s="24">
        <v>148.643385</v>
      </c>
      <c r="AE7" s="24">
        <v>251.66</v>
      </c>
      <c r="AF7" s="24">
        <v>0</v>
      </c>
      <c r="AG7" s="24"/>
      <c r="AH7" s="24"/>
      <c r="AI7" s="24">
        <v>15</v>
      </c>
      <c r="AJ7" s="24">
        <v>0</v>
      </c>
      <c r="AK7" s="24"/>
      <c r="AL7" s="24">
        <v>8.86</v>
      </c>
    </row>
    <row r="8" spans="1:38" s="252" customFormat="1" ht="39.75" customHeight="1">
      <c r="A8" s="387" t="s">
        <v>263</v>
      </c>
      <c r="B8" s="11">
        <v>2430.4010239179465</v>
      </c>
      <c r="C8" s="11"/>
      <c r="D8" s="11"/>
      <c r="E8" s="11"/>
      <c r="F8" s="11"/>
      <c r="G8" s="11"/>
      <c r="H8" s="11">
        <v>866.2292719179463</v>
      </c>
      <c r="I8" s="11"/>
      <c r="J8" s="11"/>
      <c r="K8" s="17"/>
      <c r="L8" s="11"/>
      <c r="M8" s="11"/>
      <c r="N8" s="11">
        <v>508.06</v>
      </c>
      <c r="O8" s="11"/>
      <c r="P8" s="18">
        <v>332</v>
      </c>
      <c r="Q8" s="24">
        <v>26.16927191794644</v>
      </c>
      <c r="R8" s="387" t="s">
        <v>263</v>
      </c>
      <c r="S8" s="24">
        <v>1564.1717520000002</v>
      </c>
      <c r="T8" s="24">
        <v>22.1</v>
      </c>
      <c r="U8" s="24"/>
      <c r="V8" s="24"/>
      <c r="W8" s="24">
        <v>0</v>
      </c>
      <c r="X8" s="24">
        <v>2</v>
      </c>
      <c r="Y8" s="24">
        <v>0</v>
      </c>
      <c r="Z8" s="24">
        <v>63.44472</v>
      </c>
      <c r="AA8" s="24"/>
      <c r="AB8" s="24">
        <v>221.8</v>
      </c>
      <c r="AC8" s="24">
        <v>603.7311</v>
      </c>
      <c r="AD8" s="24">
        <v>289.455932</v>
      </c>
      <c r="AE8" s="24">
        <v>338</v>
      </c>
      <c r="AF8" s="24">
        <v>0</v>
      </c>
      <c r="AG8" s="24"/>
      <c r="AH8" s="24"/>
      <c r="AI8" s="24">
        <v>16</v>
      </c>
      <c r="AJ8" s="24">
        <v>1.64</v>
      </c>
      <c r="AK8" s="24"/>
      <c r="AL8" s="24">
        <v>6</v>
      </c>
    </row>
    <row r="9" spans="1:38" s="252" customFormat="1" ht="39.75" customHeight="1">
      <c r="A9" s="387" t="s">
        <v>264</v>
      </c>
      <c r="B9" s="11">
        <v>6524.501735066913</v>
      </c>
      <c r="C9" s="11"/>
      <c r="D9" s="11"/>
      <c r="E9" s="11"/>
      <c r="F9" s="11"/>
      <c r="G9" s="11"/>
      <c r="H9" s="11">
        <v>3693.071705066913</v>
      </c>
      <c r="I9" s="11"/>
      <c r="J9" s="11"/>
      <c r="K9" s="17"/>
      <c r="L9" s="11"/>
      <c r="M9" s="11"/>
      <c r="N9" s="11">
        <v>2192.498</v>
      </c>
      <c r="O9" s="11"/>
      <c r="P9" s="18">
        <v>743</v>
      </c>
      <c r="Q9" s="24">
        <v>757.5737050669131</v>
      </c>
      <c r="R9" s="387" t="s">
        <v>264</v>
      </c>
      <c r="S9" s="24">
        <v>2831.4300300000004</v>
      </c>
      <c r="T9" s="24">
        <v>12</v>
      </c>
      <c r="U9" s="24"/>
      <c r="V9" s="24"/>
      <c r="W9" s="24">
        <v>0</v>
      </c>
      <c r="X9" s="24">
        <v>0</v>
      </c>
      <c r="Y9" s="24">
        <v>53</v>
      </c>
      <c r="Z9" s="24">
        <v>123.77706</v>
      </c>
      <c r="AA9" s="24"/>
      <c r="AB9" s="24">
        <v>492.8</v>
      </c>
      <c r="AC9" s="24">
        <v>1112.9311</v>
      </c>
      <c r="AD9" s="24">
        <v>556.83187</v>
      </c>
      <c r="AE9" s="24">
        <v>452.72999999999996</v>
      </c>
      <c r="AF9" s="24">
        <v>0</v>
      </c>
      <c r="AG9" s="24"/>
      <c r="AH9" s="24"/>
      <c r="AI9" s="24">
        <v>18</v>
      </c>
      <c r="AJ9" s="24">
        <v>0.92</v>
      </c>
      <c r="AK9" s="24"/>
      <c r="AL9" s="24">
        <v>8.44</v>
      </c>
    </row>
    <row r="10" spans="1:38" s="252" customFormat="1" ht="39.75" customHeight="1">
      <c r="A10" s="387" t="s">
        <v>265</v>
      </c>
      <c r="B10" s="11">
        <v>3497.6552046765573</v>
      </c>
      <c r="C10" s="11"/>
      <c r="D10" s="11"/>
      <c r="E10" s="11"/>
      <c r="F10" s="11"/>
      <c r="G10" s="11"/>
      <c r="H10" s="11">
        <v>2087.399674676557</v>
      </c>
      <c r="I10" s="11"/>
      <c r="J10" s="11"/>
      <c r="K10" s="17"/>
      <c r="L10" s="11"/>
      <c r="M10" s="11"/>
      <c r="N10" s="11">
        <v>1236.956</v>
      </c>
      <c r="O10" s="11"/>
      <c r="P10" s="18">
        <v>341</v>
      </c>
      <c r="Q10" s="24">
        <v>509.4436746765571</v>
      </c>
      <c r="R10" s="387" t="s">
        <v>265</v>
      </c>
      <c r="S10" s="24">
        <v>1410.2555300000001</v>
      </c>
      <c r="T10" s="24">
        <v>40</v>
      </c>
      <c r="U10" s="24"/>
      <c r="V10" s="24"/>
      <c r="W10" s="24">
        <v>0</v>
      </c>
      <c r="X10" s="24">
        <v>0</v>
      </c>
      <c r="Y10" s="24">
        <v>0</v>
      </c>
      <c r="Z10" s="24">
        <v>65.159812</v>
      </c>
      <c r="AA10" s="24"/>
      <c r="AB10" s="24">
        <v>112.8</v>
      </c>
      <c r="AC10" s="24">
        <v>384.1361</v>
      </c>
      <c r="AD10" s="24">
        <v>505.54961800000007</v>
      </c>
      <c r="AE10" s="24">
        <v>277.1</v>
      </c>
      <c r="AF10" s="24">
        <v>0</v>
      </c>
      <c r="AG10" s="24"/>
      <c r="AH10" s="24"/>
      <c r="AI10" s="24">
        <v>17</v>
      </c>
      <c r="AJ10" s="24">
        <v>0.48</v>
      </c>
      <c r="AK10" s="24"/>
      <c r="AL10" s="24">
        <v>8.03</v>
      </c>
    </row>
    <row r="11" spans="1:38" s="252" customFormat="1" ht="39.75" customHeight="1">
      <c r="A11" s="387" t="s">
        <v>266</v>
      </c>
      <c r="B11" s="11">
        <v>5171.005415011131</v>
      </c>
      <c r="C11" s="11"/>
      <c r="D11" s="11"/>
      <c r="E11" s="11"/>
      <c r="F11" s="11"/>
      <c r="G11" s="11"/>
      <c r="H11" s="11">
        <v>2294.5267660111313</v>
      </c>
      <c r="I11" s="11"/>
      <c r="J11" s="11"/>
      <c r="K11" s="17"/>
      <c r="L11" s="11"/>
      <c r="M11" s="11"/>
      <c r="N11" s="11">
        <v>1757.656</v>
      </c>
      <c r="O11" s="11"/>
      <c r="P11" s="18">
        <v>493</v>
      </c>
      <c r="Q11" s="24">
        <v>43.87076601113129</v>
      </c>
      <c r="R11" s="387" t="s">
        <v>266</v>
      </c>
      <c r="S11" s="24">
        <v>2876.4786489999997</v>
      </c>
      <c r="T11" s="24">
        <v>35</v>
      </c>
      <c r="U11" s="24"/>
      <c r="V11" s="24"/>
      <c r="W11" s="24">
        <v>0</v>
      </c>
      <c r="X11" s="24">
        <v>0</v>
      </c>
      <c r="Y11" s="24">
        <v>0</v>
      </c>
      <c r="Z11" s="24">
        <v>113.120308</v>
      </c>
      <c r="AA11" s="24"/>
      <c r="AB11" s="24">
        <v>240.9</v>
      </c>
      <c r="AC11" s="24">
        <v>1152.7775</v>
      </c>
      <c r="AD11" s="24">
        <v>646.460841</v>
      </c>
      <c r="AE11" s="24">
        <v>655.1400000000001</v>
      </c>
      <c r="AF11" s="24">
        <v>0</v>
      </c>
      <c r="AG11" s="24"/>
      <c r="AH11" s="24"/>
      <c r="AI11" s="24">
        <v>26</v>
      </c>
      <c r="AJ11" s="24">
        <v>0</v>
      </c>
      <c r="AK11" s="24"/>
      <c r="AL11" s="24">
        <v>7.08</v>
      </c>
    </row>
    <row r="12" spans="1:38" s="252" customFormat="1" ht="39.75" customHeight="1">
      <c r="A12" s="387" t="s">
        <v>267</v>
      </c>
      <c r="B12" s="11">
        <v>4075.6412148936433</v>
      </c>
      <c r="C12" s="11"/>
      <c r="D12" s="11"/>
      <c r="E12" s="11"/>
      <c r="F12" s="11"/>
      <c r="G12" s="11"/>
      <c r="H12" s="11">
        <v>1477.7750918936424</v>
      </c>
      <c r="I12" s="11"/>
      <c r="J12" s="11"/>
      <c r="K12" s="17"/>
      <c r="L12" s="11"/>
      <c r="M12" s="11"/>
      <c r="N12" s="11">
        <v>1832.096</v>
      </c>
      <c r="O12" s="11"/>
      <c r="P12" s="18">
        <v>630</v>
      </c>
      <c r="Q12" s="24">
        <v>-984.3209081063576</v>
      </c>
      <c r="R12" s="387" t="s">
        <v>267</v>
      </c>
      <c r="S12" s="24">
        <v>2597.8661230000007</v>
      </c>
      <c r="T12" s="24">
        <v>20</v>
      </c>
      <c r="U12" s="24"/>
      <c r="V12" s="24"/>
      <c r="W12" s="24">
        <v>0</v>
      </c>
      <c r="X12" s="24">
        <v>0</v>
      </c>
      <c r="Y12" s="24">
        <v>3</v>
      </c>
      <c r="Z12" s="24">
        <v>159.242016</v>
      </c>
      <c r="AA12" s="24"/>
      <c r="AB12" s="24">
        <v>800</v>
      </c>
      <c r="AC12" s="24">
        <v>780.1422100000001</v>
      </c>
      <c r="AD12" s="24">
        <v>651.4718970000001</v>
      </c>
      <c r="AE12" s="24">
        <v>146.07</v>
      </c>
      <c r="AF12" s="24">
        <v>0</v>
      </c>
      <c r="AG12" s="24"/>
      <c r="AH12" s="24"/>
      <c r="AI12" s="24">
        <v>26</v>
      </c>
      <c r="AJ12" s="24">
        <v>1.88</v>
      </c>
      <c r="AK12" s="24"/>
      <c r="AL12" s="24">
        <v>10.06</v>
      </c>
    </row>
    <row r="13" spans="1:38" s="252" customFormat="1" ht="39.75" customHeight="1">
      <c r="A13" s="387" t="s">
        <v>268</v>
      </c>
      <c r="B13" s="11">
        <v>2691.7291662199996</v>
      </c>
      <c r="C13" s="11"/>
      <c r="D13" s="11"/>
      <c r="E13" s="11"/>
      <c r="F13" s="11"/>
      <c r="G13" s="11"/>
      <c r="H13" s="11">
        <v>931.5239772199998</v>
      </c>
      <c r="I13" s="11"/>
      <c r="J13" s="11"/>
      <c r="K13" s="17"/>
      <c r="L13" s="11"/>
      <c r="M13" s="11"/>
      <c r="N13" s="11">
        <v>458.932</v>
      </c>
      <c r="O13" s="11"/>
      <c r="P13" s="18">
        <v>276</v>
      </c>
      <c r="Q13" s="24">
        <v>196.59197721999982</v>
      </c>
      <c r="R13" s="387" t="s">
        <v>268</v>
      </c>
      <c r="S13" s="24">
        <v>1760.2051889999998</v>
      </c>
      <c r="T13" s="24">
        <v>82.62034</v>
      </c>
      <c r="U13" s="24"/>
      <c r="V13" s="24"/>
      <c r="W13" s="24">
        <v>0</v>
      </c>
      <c r="X13" s="24">
        <v>0</v>
      </c>
      <c r="Y13" s="24">
        <v>0</v>
      </c>
      <c r="Z13" s="24">
        <v>166.61898000000002</v>
      </c>
      <c r="AA13" s="24"/>
      <c r="AB13" s="24">
        <v>402.5</v>
      </c>
      <c r="AC13" s="24">
        <v>764.1763819999999</v>
      </c>
      <c r="AD13" s="24">
        <v>127.919487</v>
      </c>
      <c r="AE13" s="24">
        <v>201.89</v>
      </c>
      <c r="AF13" s="24">
        <v>0</v>
      </c>
      <c r="AG13" s="24"/>
      <c r="AH13" s="24"/>
      <c r="AI13" s="24">
        <v>13</v>
      </c>
      <c r="AJ13" s="24">
        <v>0</v>
      </c>
      <c r="AK13" s="24"/>
      <c r="AL13" s="24">
        <v>1.48</v>
      </c>
    </row>
    <row r="14" spans="1:38" ht="39.75" customHeight="1">
      <c r="A14" s="387" t="s">
        <v>269</v>
      </c>
      <c r="B14" s="11">
        <v>3646.91635959</v>
      </c>
      <c r="C14" s="11"/>
      <c r="D14" s="11"/>
      <c r="E14" s="11"/>
      <c r="F14" s="11"/>
      <c r="G14" s="11"/>
      <c r="H14" s="11">
        <v>1907.87862859</v>
      </c>
      <c r="I14" s="19"/>
      <c r="J14" s="19"/>
      <c r="K14" s="20"/>
      <c r="L14" s="19"/>
      <c r="M14" s="19"/>
      <c r="N14" s="19">
        <v>124.052</v>
      </c>
      <c r="O14" s="19"/>
      <c r="P14" s="21">
        <v>106</v>
      </c>
      <c r="Q14" s="19">
        <v>1677.8266285900002</v>
      </c>
      <c r="R14" s="387" t="s">
        <v>269</v>
      </c>
      <c r="S14" s="24">
        <v>1739.037731</v>
      </c>
      <c r="T14" s="19">
        <v>38.4139</v>
      </c>
      <c r="U14" s="19"/>
      <c r="V14" s="19"/>
      <c r="W14" s="19">
        <v>0</v>
      </c>
      <c r="X14" s="19">
        <v>0</v>
      </c>
      <c r="Y14" s="19">
        <v>0</v>
      </c>
      <c r="Z14" s="19">
        <v>70.7722</v>
      </c>
      <c r="AA14" s="19"/>
      <c r="AB14" s="19">
        <v>801</v>
      </c>
      <c r="AC14" s="19">
        <v>576.5817400000001</v>
      </c>
      <c r="AD14" s="19">
        <v>191.979891</v>
      </c>
      <c r="AE14" s="19">
        <v>52.49</v>
      </c>
      <c r="AF14" s="19">
        <v>0</v>
      </c>
      <c r="AG14" s="19"/>
      <c r="AH14" s="19"/>
      <c r="AI14" s="19">
        <v>4</v>
      </c>
      <c r="AJ14" s="19">
        <v>0</v>
      </c>
      <c r="AK14" s="19"/>
      <c r="AL14" s="19">
        <v>3.8</v>
      </c>
    </row>
    <row r="15" spans="1:38" ht="39.75" customHeight="1">
      <c r="A15" s="387" t="s">
        <v>270</v>
      </c>
      <c r="B15" s="11">
        <v>8606.440795999999</v>
      </c>
      <c r="C15" s="11"/>
      <c r="D15" s="11"/>
      <c r="E15" s="11"/>
      <c r="F15" s="11"/>
      <c r="G15" s="11"/>
      <c r="H15" s="11">
        <v>246.05694999999992</v>
      </c>
      <c r="I15" s="19"/>
      <c r="J15" s="19"/>
      <c r="K15" s="20"/>
      <c r="L15" s="19"/>
      <c r="M15" s="19"/>
      <c r="N15" s="19">
        <v>786.428</v>
      </c>
      <c r="O15" s="19"/>
      <c r="P15" s="21">
        <v>324</v>
      </c>
      <c r="Q15" s="19">
        <v>-864.37105</v>
      </c>
      <c r="R15" s="387" t="s">
        <v>270</v>
      </c>
      <c r="S15" s="24">
        <v>8360.383845999999</v>
      </c>
      <c r="T15" s="19">
        <v>20</v>
      </c>
      <c r="U15" s="19"/>
      <c r="V15" s="19"/>
      <c r="W15" s="19">
        <v>0</v>
      </c>
      <c r="X15" s="19">
        <v>0</v>
      </c>
      <c r="Y15" s="19">
        <v>0</v>
      </c>
      <c r="Z15" s="19">
        <v>685.545276</v>
      </c>
      <c r="AA15" s="19"/>
      <c r="AB15" s="19">
        <v>148.4</v>
      </c>
      <c r="AC15" s="19">
        <v>6636.5436</v>
      </c>
      <c r="AD15" s="19">
        <v>476.97497</v>
      </c>
      <c r="AE15" s="19">
        <v>356.69</v>
      </c>
      <c r="AF15" s="19">
        <v>5</v>
      </c>
      <c r="AG15" s="19"/>
      <c r="AH15" s="19"/>
      <c r="AI15" s="19">
        <v>22</v>
      </c>
      <c r="AJ15" s="19">
        <v>0.48</v>
      </c>
      <c r="AK15" s="19"/>
      <c r="AL15" s="19">
        <v>8.75</v>
      </c>
    </row>
    <row r="16" spans="1:38" ht="39.75" customHeight="1">
      <c r="A16" s="387" t="s">
        <v>271</v>
      </c>
      <c r="B16" s="11">
        <v>4217.182622</v>
      </c>
      <c r="C16" s="11"/>
      <c r="D16" s="11"/>
      <c r="E16" s="11"/>
      <c r="F16" s="11"/>
      <c r="G16" s="11"/>
      <c r="H16" s="11">
        <v>3309.660565</v>
      </c>
      <c r="I16" s="19"/>
      <c r="J16" s="19"/>
      <c r="K16" s="20"/>
      <c r="L16" s="19"/>
      <c r="M16" s="19"/>
      <c r="N16" s="19">
        <v>89.18</v>
      </c>
      <c r="O16" s="19"/>
      <c r="P16" s="21">
        <v>5</v>
      </c>
      <c r="Q16" s="19">
        <v>3215.4805650000003</v>
      </c>
      <c r="R16" s="387" t="s">
        <v>271</v>
      </c>
      <c r="S16" s="24">
        <v>907.522057</v>
      </c>
      <c r="T16" s="19">
        <v>96.09300999999999</v>
      </c>
      <c r="U16" s="19"/>
      <c r="V16" s="19"/>
      <c r="W16" s="19">
        <v>0</v>
      </c>
      <c r="X16" s="19">
        <v>0</v>
      </c>
      <c r="Y16" s="19">
        <v>0</v>
      </c>
      <c r="Z16" s="19">
        <v>97.53476</v>
      </c>
      <c r="AA16" s="19"/>
      <c r="AB16" s="19">
        <v>0</v>
      </c>
      <c r="AC16" s="19">
        <v>708.594287</v>
      </c>
      <c r="AD16" s="19">
        <v>1</v>
      </c>
      <c r="AE16" s="19">
        <v>0</v>
      </c>
      <c r="AF16" s="19">
        <v>0</v>
      </c>
      <c r="AG16" s="19"/>
      <c r="AH16" s="19"/>
      <c r="AI16" s="19">
        <v>0.2</v>
      </c>
      <c r="AJ16" s="19">
        <v>0</v>
      </c>
      <c r="AK16" s="19"/>
      <c r="AL16" s="19">
        <v>4.1</v>
      </c>
    </row>
    <row r="17" spans="1:38" ht="39.75" customHeight="1">
      <c r="A17" s="387" t="s">
        <v>272</v>
      </c>
      <c r="B17" s="11">
        <v>364.238118</v>
      </c>
      <c r="C17" s="11"/>
      <c r="D17" s="11"/>
      <c r="E17" s="11"/>
      <c r="F17" s="11"/>
      <c r="G17" s="11"/>
      <c r="H17" s="11">
        <v>-90.91479000000004</v>
      </c>
      <c r="I17" s="19"/>
      <c r="J17" s="19"/>
      <c r="K17" s="20"/>
      <c r="L17" s="19"/>
      <c r="M17" s="19"/>
      <c r="N17" s="19">
        <v>63.136</v>
      </c>
      <c r="O17" s="19"/>
      <c r="P17" s="21">
        <v>5</v>
      </c>
      <c r="Q17" s="19">
        <v>-159.05079000000003</v>
      </c>
      <c r="R17" s="387" t="s">
        <v>272</v>
      </c>
      <c r="S17" s="24">
        <v>455.152908</v>
      </c>
      <c r="T17" s="19">
        <v>60.64998</v>
      </c>
      <c r="U17" s="19"/>
      <c r="V17" s="19"/>
      <c r="W17" s="19">
        <v>0</v>
      </c>
      <c r="X17" s="19">
        <v>0</v>
      </c>
      <c r="Y17" s="19">
        <v>0</v>
      </c>
      <c r="Z17" s="19">
        <v>103.05952800000001</v>
      </c>
      <c r="AA17" s="19"/>
      <c r="AB17" s="19">
        <v>0</v>
      </c>
      <c r="AC17" s="19">
        <v>287.9634</v>
      </c>
      <c r="AD17" s="19">
        <v>0</v>
      </c>
      <c r="AE17" s="19">
        <v>0</v>
      </c>
      <c r="AF17" s="19">
        <v>0</v>
      </c>
      <c r="AG17" s="19"/>
      <c r="AH17" s="19"/>
      <c r="AI17" s="19">
        <v>0</v>
      </c>
      <c r="AJ17" s="19">
        <v>0</v>
      </c>
      <c r="AK17" s="19"/>
      <c r="AL17" s="19">
        <v>3.48</v>
      </c>
    </row>
    <row r="18" spans="1:38" ht="39.75" customHeight="1">
      <c r="A18" s="388" t="s">
        <v>225</v>
      </c>
      <c r="B18" s="12">
        <v>48780.747372086196</v>
      </c>
      <c r="C18" s="13">
        <v>0</v>
      </c>
      <c r="D18" s="13"/>
      <c r="E18" s="13"/>
      <c r="F18" s="13"/>
      <c r="G18" s="13"/>
      <c r="H18" s="12">
        <v>21005.435625086193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10366.346000000001</v>
      </c>
      <c r="O18" s="13">
        <v>0</v>
      </c>
      <c r="P18" s="13">
        <v>3886</v>
      </c>
      <c r="Q18" s="13">
        <v>6753.089625086191</v>
      </c>
      <c r="R18" s="388" t="s">
        <v>229</v>
      </c>
      <c r="S18" s="25">
        <v>27775.311747000003</v>
      </c>
      <c r="T18" s="25">
        <v>481.49901</v>
      </c>
      <c r="U18" s="25">
        <v>0</v>
      </c>
      <c r="V18" s="25">
        <v>0</v>
      </c>
      <c r="W18" s="25">
        <v>112.24</v>
      </c>
      <c r="X18" s="25">
        <v>2</v>
      </c>
      <c r="Y18" s="25">
        <v>59</v>
      </c>
      <c r="Z18" s="25">
        <v>1874.653004</v>
      </c>
      <c r="AA18" s="25">
        <v>0</v>
      </c>
      <c r="AB18" s="25">
        <v>3647.0000000000005</v>
      </c>
      <c r="AC18" s="25">
        <v>14472.357461</v>
      </c>
      <c r="AD18" s="25">
        <v>3952.3622720000003</v>
      </c>
      <c r="AE18" s="25">
        <v>2905.82</v>
      </c>
      <c r="AF18" s="25">
        <v>5</v>
      </c>
      <c r="AG18" s="25">
        <v>0</v>
      </c>
      <c r="AH18" s="25">
        <v>0</v>
      </c>
      <c r="AI18" s="25">
        <v>173.2</v>
      </c>
      <c r="AJ18" s="25">
        <v>5.4</v>
      </c>
      <c r="AK18" s="25">
        <v>0</v>
      </c>
      <c r="AL18" s="25">
        <v>84.78</v>
      </c>
    </row>
    <row r="19" spans="1:7" ht="15.75">
      <c r="A19" s="14"/>
      <c r="B19" s="7"/>
      <c r="C19" s="7"/>
      <c r="D19" s="7"/>
      <c r="E19" s="7"/>
      <c r="F19" s="7"/>
      <c r="G19" s="7"/>
    </row>
    <row r="20" spans="1:7" ht="15.75">
      <c r="A20" s="14"/>
      <c r="B20" s="7"/>
      <c r="C20" s="7"/>
      <c r="D20" s="7"/>
      <c r="E20" s="7"/>
      <c r="F20" s="7"/>
      <c r="G20" s="7"/>
    </row>
    <row r="21" spans="1:7" ht="15.75">
      <c r="A21" s="14"/>
      <c r="B21" s="7"/>
      <c r="C21" s="7"/>
      <c r="D21" s="7"/>
      <c r="E21" s="7"/>
      <c r="F21" s="7"/>
      <c r="G21" s="7"/>
    </row>
    <row r="22" spans="1:7" ht="15.75">
      <c r="A22" s="14"/>
      <c r="B22" s="7"/>
      <c r="C22" s="7"/>
      <c r="D22" s="7"/>
      <c r="E22" s="7"/>
      <c r="F22" s="7"/>
      <c r="G22" s="7"/>
    </row>
    <row r="23" spans="1:7" ht="15.75">
      <c r="A23" s="14"/>
      <c r="B23" s="7"/>
      <c r="C23" s="7"/>
      <c r="D23" s="7"/>
      <c r="E23" s="7"/>
      <c r="F23" s="7"/>
      <c r="G23" s="7"/>
    </row>
    <row r="24" spans="1:7" ht="15.75">
      <c r="A24" s="14"/>
      <c r="B24" s="7"/>
      <c r="C24" s="7"/>
      <c r="D24" s="7"/>
      <c r="E24" s="7"/>
      <c r="F24" s="7"/>
      <c r="G24" s="7"/>
    </row>
    <row r="25" spans="1:7" ht="15.75">
      <c r="A25" s="14"/>
      <c r="B25" s="7"/>
      <c r="C25" s="7"/>
      <c r="D25" s="7"/>
      <c r="E25" s="7"/>
      <c r="F25" s="7"/>
      <c r="G25" s="7"/>
    </row>
    <row r="26" spans="1:7" ht="15.75">
      <c r="A26" s="14"/>
      <c r="B26" s="7"/>
      <c r="C26" s="7"/>
      <c r="D26" s="7"/>
      <c r="E26" s="7"/>
      <c r="F26" s="7"/>
      <c r="G26" s="7"/>
    </row>
    <row r="27" spans="1:7" ht="15.75">
      <c r="A27" s="14"/>
      <c r="B27" s="7"/>
      <c r="C27" s="7"/>
      <c r="D27" s="7"/>
      <c r="E27" s="7"/>
      <c r="F27" s="7"/>
      <c r="G27" s="7"/>
    </row>
    <row r="28" spans="1:7" ht="15.75">
      <c r="A28" s="14"/>
      <c r="B28" s="7"/>
      <c r="C28" s="7"/>
      <c r="D28" s="7"/>
      <c r="E28" s="7"/>
      <c r="F28" s="7"/>
      <c r="G28" s="7"/>
    </row>
    <row r="29" spans="1:7" ht="15.75">
      <c r="A29" s="14"/>
      <c r="B29" s="7"/>
      <c r="C29" s="7"/>
      <c r="D29" s="7"/>
      <c r="E29" s="7"/>
      <c r="F29" s="7"/>
      <c r="G29" s="7"/>
    </row>
  </sheetData>
  <sheetProtection/>
  <mergeCells count="9">
    <mergeCell ref="A2:Q2"/>
    <mergeCell ref="R2:AJ2"/>
    <mergeCell ref="A4:A5"/>
    <mergeCell ref="B4:B5"/>
    <mergeCell ref="C4:G4"/>
    <mergeCell ref="H4:Q4"/>
    <mergeCell ref="S4:AL4"/>
    <mergeCell ref="AJ3:AL3"/>
    <mergeCell ref="P3:Q3"/>
  </mergeCells>
  <printOptions horizontalCentered="1"/>
  <pageMargins left="0.59" right="0.39" top="0.98" bottom="0.98" header="0.51" footer="0.51"/>
  <pageSetup horizontalDpi="600" verticalDpi="600" orientation="portrait" paperSize="9" scale="9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A2" sqref="A2:I2"/>
    </sheetView>
  </sheetViews>
  <sheetFormatPr defaultColWidth="9.00390625" defaultRowHeight="14.25"/>
  <cols>
    <col min="1" max="9" width="8.625" style="317" customWidth="1"/>
    <col min="10" max="16384" width="9.00390625" style="317" customWidth="1"/>
  </cols>
  <sheetData>
    <row r="1" s="311" customFormat="1" ht="18" customHeight="1">
      <c r="A1" s="310" t="s">
        <v>716</v>
      </c>
    </row>
    <row r="2" spans="1:9" s="312" customFormat="1" ht="25.5">
      <c r="A2" s="472" t="s">
        <v>704</v>
      </c>
      <c r="B2" s="472"/>
      <c r="C2" s="472"/>
      <c r="D2" s="472"/>
      <c r="E2" s="472"/>
      <c r="F2" s="472"/>
      <c r="G2" s="472"/>
      <c r="H2" s="472"/>
      <c r="I2" s="472"/>
    </row>
    <row r="3" spans="4:9" s="313" customFormat="1" ht="19.5" customHeight="1">
      <c r="D3" s="541"/>
      <c r="E3" s="541"/>
      <c r="F3" s="541"/>
      <c r="G3" s="541"/>
      <c r="H3" s="542" t="s">
        <v>2</v>
      </c>
      <c r="I3" s="542"/>
    </row>
    <row r="4" spans="1:9" ht="88.5" customHeight="1">
      <c r="A4" s="343" t="s">
        <v>692</v>
      </c>
      <c r="B4" s="314" t="s">
        <v>693</v>
      </c>
      <c r="C4" s="315" t="s">
        <v>694</v>
      </c>
      <c r="D4" s="315" t="s">
        <v>695</v>
      </c>
      <c r="E4" s="316" t="s">
        <v>696</v>
      </c>
      <c r="F4" s="316" t="s">
        <v>697</v>
      </c>
      <c r="G4" s="316" t="s">
        <v>698</v>
      </c>
      <c r="H4" s="316" t="s">
        <v>699</v>
      </c>
      <c r="I4" s="316" t="s">
        <v>700</v>
      </c>
    </row>
    <row r="5" spans="1:9" ht="40.5" customHeight="1">
      <c r="A5" s="389" t="s">
        <v>261</v>
      </c>
      <c r="B5" s="318"/>
      <c r="C5" s="318"/>
      <c r="D5" s="318"/>
      <c r="E5" s="319"/>
      <c r="F5" s="319"/>
      <c r="G5" s="319"/>
      <c r="H5" s="319"/>
      <c r="I5" s="320">
        <v>3</v>
      </c>
    </row>
    <row r="6" spans="1:9" ht="40.5" customHeight="1">
      <c r="A6" s="390" t="s">
        <v>262</v>
      </c>
      <c r="B6" s="321"/>
      <c r="C6" s="321"/>
      <c r="D6" s="321"/>
      <c r="E6" s="322"/>
      <c r="F6" s="322"/>
      <c r="G6" s="323"/>
      <c r="H6" s="324"/>
      <c r="I6" s="325">
        <v>9</v>
      </c>
    </row>
    <row r="7" spans="1:9" ht="40.5" customHeight="1">
      <c r="A7" s="390" t="s">
        <v>263</v>
      </c>
      <c r="B7" s="321"/>
      <c r="C7" s="321"/>
      <c r="D7" s="321"/>
      <c r="E7" s="322"/>
      <c r="F7" s="322"/>
      <c r="G7" s="322"/>
      <c r="H7" s="324"/>
      <c r="I7" s="324"/>
    </row>
    <row r="8" spans="1:9" ht="40.5" customHeight="1">
      <c r="A8" s="390" t="s">
        <v>264</v>
      </c>
      <c r="B8" s="321"/>
      <c r="C8" s="321"/>
      <c r="D8" s="321"/>
      <c r="E8" s="322"/>
      <c r="F8" s="322"/>
      <c r="G8" s="323"/>
      <c r="H8" s="324"/>
      <c r="I8" s="324"/>
    </row>
    <row r="9" spans="1:9" ht="40.5" customHeight="1">
      <c r="A9" s="390" t="s">
        <v>265</v>
      </c>
      <c r="B9" s="321"/>
      <c r="C9" s="321"/>
      <c r="D9" s="321"/>
      <c r="E9" s="322"/>
      <c r="F9" s="322"/>
      <c r="G9" s="323"/>
      <c r="H9" s="324"/>
      <c r="I9" s="324"/>
    </row>
    <row r="10" spans="1:9" ht="40.5" customHeight="1">
      <c r="A10" s="390" t="s">
        <v>266</v>
      </c>
      <c r="B10" s="321"/>
      <c r="C10" s="321"/>
      <c r="D10" s="321"/>
      <c r="E10" s="322"/>
      <c r="F10" s="322"/>
      <c r="G10" s="323"/>
      <c r="H10" s="324"/>
      <c r="I10" s="324"/>
    </row>
    <row r="11" spans="1:9" ht="40.5" customHeight="1">
      <c r="A11" s="390" t="s">
        <v>267</v>
      </c>
      <c r="B11" s="321"/>
      <c r="C11" s="321"/>
      <c r="D11" s="321"/>
      <c r="E11" s="322"/>
      <c r="F11" s="322"/>
      <c r="G11" s="323"/>
      <c r="H11" s="324"/>
      <c r="I11" s="324"/>
    </row>
    <row r="12" spans="1:9" ht="40.5" customHeight="1">
      <c r="A12" s="390" t="s">
        <v>268</v>
      </c>
      <c r="B12" s="321"/>
      <c r="C12" s="321"/>
      <c r="D12" s="321"/>
      <c r="E12" s="322"/>
      <c r="F12" s="322"/>
      <c r="G12" s="323"/>
      <c r="H12" s="324"/>
      <c r="I12" s="324"/>
    </row>
    <row r="13" spans="1:9" ht="40.5" customHeight="1">
      <c r="A13" s="390" t="s">
        <v>269</v>
      </c>
      <c r="B13" s="321"/>
      <c r="C13" s="321"/>
      <c r="D13" s="321"/>
      <c r="E13" s="322"/>
      <c r="F13" s="322"/>
      <c r="G13" s="323"/>
      <c r="H13" s="324"/>
      <c r="I13" s="325">
        <v>10</v>
      </c>
    </row>
    <row r="14" spans="1:9" ht="40.5" customHeight="1">
      <c r="A14" s="390" t="s">
        <v>270</v>
      </c>
      <c r="B14" s="326"/>
      <c r="C14" s="326"/>
      <c r="D14" s="326"/>
      <c r="E14" s="327"/>
      <c r="F14" s="327"/>
      <c r="G14" s="328"/>
      <c r="H14" s="328"/>
      <c r="I14" s="325"/>
    </row>
    <row r="15" spans="1:9" ht="40.5" customHeight="1">
      <c r="A15" s="390" t="s">
        <v>271</v>
      </c>
      <c r="B15" s="329"/>
      <c r="C15" s="329"/>
      <c r="D15" s="329"/>
      <c r="E15" s="328"/>
      <c r="F15" s="328"/>
      <c r="G15" s="328"/>
      <c r="H15" s="328"/>
      <c r="I15" s="325"/>
    </row>
    <row r="16" spans="1:9" ht="40.5" customHeight="1">
      <c r="A16" s="390" t="s">
        <v>272</v>
      </c>
      <c r="B16" s="329"/>
      <c r="C16" s="329"/>
      <c r="D16" s="329"/>
      <c r="E16" s="328"/>
      <c r="F16" s="328"/>
      <c r="G16" s="328"/>
      <c r="H16" s="328"/>
      <c r="I16" s="325"/>
    </row>
    <row r="17" spans="1:9" ht="40.5" customHeight="1">
      <c r="A17" s="391" t="s">
        <v>225</v>
      </c>
      <c r="B17" s="330"/>
      <c r="C17" s="330"/>
      <c r="D17" s="330"/>
      <c r="E17" s="331"/>
      <c r="F17" s="331"/>
      <c r="G17" s="331"/>
      <c r="H17" s="331"/>
      <c r="I17" s="332">
        <f>SUM(I5:I16)</f>
        <v>22</v>
      </c>
    </row>
  </sheetData>
  <sheetProtection/>
  <mergeCells count="3">
    <mergeCell ref="A2:I2"/>
    <mergeCell ref="D3:G3"/>
    <mergeCell ref="H3:I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7:G29"/>
  <sheetViews>
    <sheetView showZeros="0" zoomScalePageLayoutView="0" workbookViewId="0" topLeftCell="A1">
      <selection activeCell="A11" sqref="A11"/>
    </sheetView>
  </sheetViews>
  <sheetFormatPr defaultColWidth="9.00390625" defaultRowHeight="14.25"/>
  <cols>
    <col min="1" max="1" width="82.75390625" style="392" customWidth="1"/>
    <col min="2" max="16384" width="9.00390625" style="392" customWidth="1"/>
  </cols>
  <sheetData>
    <row r="1" ht="18.75" customHeight="1"/>
    <row r="2" ht="26.25" customHeight="1"/>
    <row r="3" ht="19.5" customHeight="1"/>
    <row r="4" s="393" customFormat="1" ht="22.5" customHeight="1"/>
    <row r="5" s="393" customFormat="1" ht="22.5" customHeight="1"/>
    <row r="6" ht="21.75" customHeight="1"/>
    <row r="7" ht="45.75">
      <c r="A7" s="394"/>
    </row>
    <row r="8" ht="46.5">
      <c r="A8" s="395" t="s">
        <v>821</v>
      </c>
    </row>
    <row r="9" ht="46.5">
      <c r="A9" s="396"/>
    </row>
    <row r="10" ht="93">
      <c r="A10" s="460" t="s">
        <v>876</v>
      </c>
    </row>
    <row r="11" ht="45">
      <c r="A11" s="397"/>
    </row>
    <row r="19" spans="1:7" ht="15.75">
      <c r="A19" s="398"/>
      <c r="B19" s="398"/>
      <c r="C19" s="398"/>
      <c r="D19" s="398"/>
      <c r="E19" s="398"/>
      <c r="F19" s="398"/>
      <c r="G19" s="398"/>
    </row>
    <row r="20" spans="1:7" ht="15.75">
      <c r="A20" s="398"/>
      <c r="B20" s="398"/>
      <c r="C20" s="398"/>
      <c r="D20" s="398"/>
      <c r="E20" s="398"/>
      <c r="F20" s="398"/>
      <c r="G20" s="398"/>
    </row>
    <row r="21" spans="1:7" ht="15.75">
      <c r="A21" s="398"/>
      <c r="B21" s="398"/>
      <c r="C21" s="398"/>
      <c r="D21" s="398"/>
      <c r="E21" s="398"/>
      <c r="F21" s="398"/>
      <c r="G21" s="398"/>
    </row>
    <row r="22" spans="1:7" ht="15.75">
      <c r="A22" s="398"/>
      <c r="B22" s="398"/>
      <c r="C22" s="398"/>
      <c r="D22" s="398"/>
      <c r="E22" s="398"/>
      <c r="F22" s="398"/>
      <c r="G22" s="398"/>
    </row>
    <row r="23" spans="1:7" ht="15.75">
      <c r="A23" s="398"/>
      <c r="B23" s="398"/>
      <c r="C23" s="398"/>
      <c r="D23" s="398"/>
      <c r="E23" s="398"/>
      <c r="F23" s="398"/>
      <c r="G23" s="398"/>
    </row>
    <row r="24" spans="1:7" ht="15.75">
      <c r="A24" s="398"/>
      <c r="B24" s="398"/>
      <c r="C24" s="398"/>
      <c r="D24" s="398"/>
      <c r="E24" s="398"/>
      <c r="F24" s="398"/>
      <c r="G24" s="398"/>
    </row>
    <row r="25" spans="1:7" ht="15.75">
      <c r="A25" s="398"/>
      <c r="B25" s="398"/>
      <c r="C25" s="398"/>
      <c r="D25" s="398"/>
      <c r="E25" s="398"/>
      <c r="F25" s="398"/>
      <c r="G25" s="398"/>
    </row>
    <row r="26" spans="1:7" ht="15.75">
      <c r="A26" s="398"/>
      <c r="B26" s="398"/>
      <c r="C26" s="398"/>
      <c r="D26" s="398"/>
      <c r="E26" s="398"/>
      <c r="F26" s="398"/>
      <c r="G26" s="398"/>
    </row>
    <row r="27" spans="1:7" ht="15.75">
      <c r="A27" s="398"/>
      <c r="B27" s="398"/>
      <c r="C27" s="398"/>
      <c r="D27" s="398"/>
      <c r="E27" s="398"/>
      <c r="F27" s="398"/>
      <c r="G27" s="398"/>
    </row>
    <row r="28" spans="1:7" ht="15.75">
      <c r="A28" s="398"/>
      <c r="B28" s="398"/>
      <c r="C28" s="398"/>
      <c r="D28" s="398"/>
      <c r="E28" s="398"/>
      <c r="F28" s="398"/>
      <c r="G28" s="398"/>
    </row>
    <row r="29" spans="1:7" ht="15.75">
      <c r="A29" s="398"/>
      <c r="B29" s="398"/>
      <c r="C29" s="398"/>
      <c r="D29" s="398"/>
      <c r="E29" s="398"/>
      <c r="F29" s="398"/>
      <c r="G29" s="398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C9:C30"/>
  <sheetViews>
    <sheetView zoomScalePageLayoutView="0" workbookViewId="0" topLeftCell="A1">
      <selection activeCell="L19" sqref="L19"/>
    </sheetView>
  </sheetViews>
  <sheetFormatPr defaultColWidth="9.00390625" defaultRowHeight="14.25"/>
  <sheetData>
    <row r="9" ht="14.25">
      <c r="C9" s="449" t="s">
        <v>831</v>
      </c>
    </row>
    <row r="13" ht="14.25">
      <c r="C13" s="449" t="s">
        <v>831</v>
      </c>
    </row>
    <row r="20" ht="14.25">
      <c r="C20" s="449" t="s">
        <v>831</v>
      </c>
    </row>
    <row r="30" ht="14.25">
      <c r="C30" s="449" t="s">
        <v>832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U38"/>
  <sheetViews>
    <sheetView showZeros="0" workbookViewId="0" topLeftCell="A1">
      <selection activeCell="G18" sqref="G18"/>
    </sheetView>
  </sheetViews>
  <sheetFormatPr defaultColWidth="9.00390625" defaultRowHeight="14.25"/>
  <cols>
    <col min="1" max="1" width="24.00390625" style="436" customWidth="1"/>
    <col min="2" max="3" width="7.00390625" style="436" customWidth="1"/>
    <col min="4" max="4" width="7.625" style="436" customWidth="1"/>
    <col min="5" max="5" width="6.625" style="436" customWidth="1"/>
    <col min="6" max="6" width="6.50390625" style="436" customWidth="1"/>
    <col min="7" max="7" width="7.625" style="436" customWidth="1"/>
    <col min="8" max="8" width="6.125" style="436" customWidth="1"/>
    <col min="9" max="9" width="6.75390625" style="436" customWidth="1"/>
    <col min="10" max="10" width="6.625" style="436" customWidth="1"/>
    <col min="11" max="11" width="23.25390625" style="436" customWidth="1"/>
    <col min="12" max="13" width="6.50390625" style="436" customWidth="1"/>
    <col min="14" max="15" width="7.625" style="436" customWidth="1"/>
    <col min="16" max="16" width="6.875" style="436" customWidth="1"/>
    <col min="17" max="17" width="7.625" style="436" customWidth="1"/>
    <col min="18" max="18" width="7.625" style="437" customWidth="1"/>
    <col min="19" max="19" width="6.50390625" style="438" customWidth="1"/>
    <col min="20" max="20" width="6.75390625" style="437" customWidth="1"/>
    <col min="21" max="16384" width="9.00390625" style="436" customWidth="1"/>
  </cols>
  <sheetData>
    <row r="1" spans="1:20" s="400" customFormat="1" ht="16.5" customHeight="1">
      <c r="A1" s="399" t="s">
        <v>823</v>
      </c>
      <c r="K1" s="399" t="s">
        <v>824</v>
      </c>
      <c r="R1" s="401"/>
      <c r="S1" s="402"/>
      <c r="T1" s="401"/>
    </row>
    <row r="2" spans="1:21" s="404" customFormat="1" ht="25.5" customHeight="1">
      <c r="A2" s="551" t="s">
        <v>872</v>
      </c>
      <c r="B2" s="551"/>
      <c r="C2" s="551"/>
      <c r="D2" s="551"/>
      <c r="E2" s="551"/>
      <c r="F2" s="551"/>
      <c r="G2" s="551"/>
      <c r="H2" s="551"/>
      <c r="I2" s="551"/>
      <c r="J2" s="551"/>
      <c r="K2" s="551" t="s">
        <v>872</v>
      </c>
      <c r="L2" s="551"/>
      <c r="M2" s="551"/>
      <c r="N2" s="551"/>
      <c r="O2" s="551"/>
      <c r="P2" s="551"/>
      <c r="Q2" s="551"/>
      <c r="R2" s="551"/>
      <c r="S2" s="551"/>
      <c r="T2" s="551"/>
      <c r="U2" s="403"/>
    </row>
    <row r="3" spans="1:20" s="409" customFormat="1" ht="12.75" customHeight="1">
      <c r="A3" s="405"/>
      <c r="B3" s="405"/>
      <c r="C3" s="405"/>
      <c r="D3" s="405"/>
      <c r="E3" s="405"/>
      <c r="F3" s="405"/>
      <c r="G3" s="405"/>
      <c r="H3" s="405"/>
      <c r="I3" s="552" t="s">
        <v>2</v>
      </c>
      <c r="J3" s="552"/>
      <c r="K3" s="406"/>
      <c r="L3" s="407"/>
      <c r="M3" s="405"/>
      <c r="N3" s="405"/>
      <c r="O3" s="405"/>
      <c r="P3" s="405"/>
      <c r="Q3" s="405"/>
      <c r="R3" s="408"/>
      <c r="S3" s="552" t="s">
        <v>2</v>
      </c>
      <c r="T3" s="552"/>
    </row>
    <row r="4" spans="1:20" s="410" customFormat="1" ht="19.5" customHeight="1">
      <c r="A4" s="543" t="s">
        <v>3</v>
      </c>
      <c r="B4" s="549" t="s">
        <v>805</v>
      </c>
      <c r="C4" s="553"/>
      <c r="D4" s="550"/>
      <c r="E4" s="546" t="s">
        <v>806</v>
      </c>
      <c r="F4" s="547"/>
      <c r="G4" s="548"/>
      <c r="H4" s="546" t="s">
        <v>807</v>
      </c>
      <c r="I4" s="547"/>
      <c r="J4" s="548"/>
      <c r="K4" s="543" t="s">
        <v>3</v>
      </c>
      <c r="L4" s="546" t="s">
        <v>808</v>
      </c>
      <c r="M4" s="547"/>
      <c r="N4" s="548"/>
      <c r="O4" s="546" t="s">
        <v>809</v>
      </c>
      <c r="P4" s="547"/>
      <c r="Q4" s="548"/>
      <c r="R4" s="546" t="s">
        <v>810</v>
      </c>
      <c r="S4" s="547"/>
      <c r="T4" s="548"/>
    </row>
    <row r="5" spans="1:20" s="410" customFormat="1" ht="19.5" customHeight="1">
      <c r="A5" s="544"/>
      <c r="B5" s="543" t="s">
        <v>329</v>
      </c>
      <c r="C5" s="549" t="s">
        <v>343</v>
      </c>
      <c r="D5" s="550"/>
      <c r="E5" s="543" t="s">
        <v>329</v>
      </c>
      <c r="F5" s="549" t="s">
        <v>343</v>
      </c>
      <c r="G5" s="550"/>
      <c r="H5" s="543" t="s">
        <v>329</v>
      </c>
      <c r="I5" s="549" t="s">
        <v>343</v>
      </c>
      <c r="J5" s="550"/>
      <c r="K5" s="544"/>
      <c r="L5" s="543" t="s">
        <v>329</v>
      </c>
      <c r="M5" s="549" t="s">
        <v>343</v>
      </c>
      <c r="N5" s="550"/>
      <c r="O5" s="543" t="s">
        <v>4</v>
      </c>
      <c r="P5" s="549" t="s">
        <v>343</v>
      </c>
      <c r="Q5" s="550"/>
      <c r="R5" s="543" t="s">
        <v>4</v>
      </c>
      <c r="S5" s="549" t="s">
        <v>343</v>
      </c>
      <c r="T5" s="550"/>
    </row>
    <row r="6" spans="1:20" s="413" customFormat="1" ht="24" customHeight="1">
      <c r="A6" s="545"/>
      <c r="B6" s="545"/>
      <c r="C6" s="411" t="s">
        <v>5</v>
      </c>
      <c r="D6" s="412" t="s">
        <v>871</v>
      </c>
      <c r="E6" s="545"/>
      <c r="F6" s="411" t="s">
        <v>5</v>
      </c>
      <c r="G6" s="412" t="s">
        <v>871</v>
      </c>
      <c r="H6" s="545"/>
      <c r="I6" s="411" t="s">
        <v>5</v>
      </c>
      <c r="J6" s="412" t="s">
        <v>871</v>
      </c>
      <c r="K6" s="545"/>
      <c r="L6" s="545"/>
      <c r="M6" s="411" t="s">
        <v>5</v>
      </c>
      <c r="N6" s="412" t="s">
        <v>871</v>
      </c>
      <c r="O6" s="545"/>
      <c r="P6" s="411" t="s">
        <v>5</v>
      </c>
      <c r="Q6" s="412" t="s">
        <v>871</v>
      </c>
      <c r="R6" s="545"/>
      <c r="S6" s="411" t="s">
        <v>5</v>
      </c>
      <c r="T6" s="412" t="s">
        <v>871</v>
      </c>
    </row>
    <row r="7" spans="1:20" s="418" customFormat="1" ht="18" customHeight="1">
      <c r="A7" s="457" t="s">
        <v>8</v>
      </c>
      <c r="B7" s="414">
        <f>SUM(B8:B20)</f>
        <v>89114.31999999999</v>
      </c>
      <c r="C7" s="414">
        <v>106319.75668890002</v>
      </c>
      <c r="D7" s="415">
        <f aca="true" t="shared" si="0" ref="D7:D23">IF(B7*C7=0,,(C7/B7-1)*100)</f>
        <v>19.30715140832586</v>
      </c>
      <c r="E7" s="414">
        <f>SUM(E8:E20)</f>
        <v>29492.1</v>
      </c>
      <c r="F7" s="414">
        <v>32984.371944</v>
      </c>
      <c r="G7" s="415">
        <f aca="true" t="shared" si="1" ref="G7:G28">IF(E7*F7=0,,(F7/E7-1)*100)</f>
        <v>11.841381061368983</v>
      </c>
      <c r="H7" s="414">
        <f>SUM(H8:H20)</f>
        <v>4848.079999999999</v>
      </c>
      <c r="I7" s="414">
        <v>7067.826502100001</v>
      </c>
      <c r="J7" s="415">
        <f aca="true" t="shared" si="2" ref="J7:J22">IF(H7*I7=0,,(I7/H7-1)*100)</f>
        <v>45.78609474472373</v>
      </c>
      <c r="K7" s="457" t="s">
        <v>8</v>
      </c>
      <c r="L7" s="414">
        <f>SUM(L8:L20)</f>
        <v>27029</v>
      </c>
      <c r="M7" s="414">
        <v>34358.69321630001</v>
      </c>
      <c r="N7" s="415">
        <f aca="true" t="shared" si="3" ref="N7:N22">IF(L7*M7=0,,(M7/L7-1)*100)</f>
        <v>27.117885294683532</v>
      </c>
      <c r="O7" s="414">
        <f>SUM(O8:O20)</f>
        <v>21198.69</v>
      </c>
      <c r="P7" s="414">
        <v>23769.125525600015</v>
      </c>
      <c r="Q7" s="415">
        <f aca="true" t="shared" si="4" ref="Q7:Q22">IF(O7*P7=0,,(P7/O7-1)*100)</f>
        <v>12.125445136468427</v>
      </c>
      <c r="R7" s="416">
        <f>SUM(R8:R20)</f>
        <v>6546.45</v>
      </c>
      <c r="S7" s="416">
        <v>8139.7395009</v>
      </c>
      <c r="T7" s="417">
        <f aca="true" t="shared" si="5" ref="T7:T22">IF(R7*S7=0,,(S7/R7-1)*100)</f>
        <v>24.33822149256468</v>
      </c>
    </row>
    <row r="8" spans="1:20" s="418" customFormat="1" ht="18" customHeight="1">
      <c r="A8" s="450" t="s">
        <v>743</v>
      </c>
      <c r="B8" s="419">
        <f aca="true" t="shared" si="6" ref="B8:B20">E8+H8+L8+O8+R8</f>
        <v>35065.22</v>
      </c>
      <c r="C8" s="419">
        <v>57683.27258090002</v>
      </c>
      <c r="D8" s="420">
        <f t="shared" si="0"/>
        <v>64.50281099305812</v>
      </c>
      <c r="E8" s="419">
        <v>13028.1</v>
      </c>
      <c r="F8" s="419">
        <v>17799.748584999998</v>
      </c>
      <c r="G8" s="420">
        <f t="shared" si="1"/>
        <v>36.6258209946193</v>
      </c>
      <c r="H8" s="419">
        <v>1634.24</v>
      </c>
      <c r="I8" s="419">
        <v>3016.3654340000003</v>
      </c>
      <c r="J8" s="420">
        <f t="shared" si="2"/>
        <v>84.57297789798317</v>
      </c>
      <c r="K8" s="450" t="s">
        <v>743</v>
      </c>
      <c r="L8" s="419">
        <v>10311</v>
      </c>
      <c r="M8" s="419">
        <v>17799.03594</v>
      </c>
      <c r="N8" s="420">
        <f t="shared" si="3"/>
        <v>72.62182077393078</v>
      </c>
      <c r="O8" s="419">
        <v>7454.19</v>
      </c>
      <c r="P8" s="419">
        <v>14536.827562900015</v>
      </c>
      <c r="Q8" s="420">
        <f t="shared" si="4"/>
        <v>95.01552231563745</v>
      </c>
      <c r="R8" s="421">
        <v>2637.69</v>
      </c>
      <c r="S8" s="416">
        <v>4531.295059000001</v>
      </c>
      <c r="T8" s="417">
        <f t="shared" si="5"/>
        <v>71.79028085180596</v>
      </c>
    </row>
    <row r="9" spans="1:20" s="418" customFormat="1" ht="18" customHeight="1">
      <c r="A9" s="450" t="s">
        <v>744</v>
      </c>
      <c r="B9" s="419">
        <f t="shared" si="6"/>
        <v>12455.95</v>
      </c>
      <c r="C9" s="419">
        <v>124.78691700000002</v>
      </c>
      <c r="D9" s="420">
        <f t="shared" si="0"/>
        <v>-98.99817422998647</v>
      </c>
      <c r="E9" s="419">
        <v>1505</v>
      </c>
      <c r="F9" s="419">
        <v>-61.45714099999999</v>
      </c>
      <c r="G9" s="420">
        <f t="shared" si="1"/>
        <v>-104.08353096345515</v>
      </c>
      <c r="H9" s="419">
        <v>687.13</v>
      </c>
      <c r="I9" s="419">
        <v>11.3210625</v>
      </c>
      <c r="J9" s="420">
        <f t="shared" si="2"/>
        <v>-98.35241329879352</v>
      </c>
      <c r="K9" s="450" t="s">
        <v>744</v>
      </c>
      <c r="L9" s="419">
        <v>4320</v>
      </c>
      <c r="M9" s="419">
        <v>91.36183750000001</v>
      </c>
      <c r="N9" s="420">
        <f t="shared" si="3"/>
        <v>-97.88514265046297</v>
      </c>
      <c r="O9" s="419">
        <v>4447</v>
      </c>
      <c r="P9" s="419">
        <v>73.5897655</v>
      </c>
      <c r="Q9" s="420">
        <f t="shared" si="4"/>
        <v>-98.34518179671689</v>
      </c>
      <c r="R9" s="421">
        <v>1496.82</v>
      </c>
      <c r="S9" s="416">
        <v>9.9713925</v>
      </c>
      <c r="T9" s="417">
        <f t="shared" si="5"/>
        <v>-99.33382821581753</v>
      </c>
    </row>
    <row r="10" spans="1:20" s="418" customFormat="1" ht="18" customHeight="1">
      <c r="A10" s="450" t="s">
        <v>745</v>
      </c>
      <c r="B10" s="419">
        <f t="shared" si="6"/>
        <v>10683.74</v>
      </c>
      <c r="C10" s="419">
        <v>13548.575350599998</v>
      </c>
      <c r="D10" s="420">
        <f t="shared" si="0"/>
        <v>26.814910795283286</v>
      </c>
      <c r="E10" s="419">
        <v>6092</v>
      </c>
      <c r="F10" s="419">
        <v>4477.6140626</v>
      </c>
      <c r="G10" s="420">
        <f t="shared" si="1"/>
        <v>-26.500097462245577</v>
      </c>
      <c r="H10" s="419">
        <v>477.74</v>
      </c>
      <c r="I10" s="419">
        <v>1934.2802606</v>
      </c>
      <c r="J10" s="420">
        <f t="shared" si="2"/>
        <v>304.8813707455938</v>
      </c>
      <c r="K10" s="450" t="s">
        <v>745</v>
      </c>
      <c r="L10" s="419">
        <v>2046</v>
      </c>
      <c r="M10" s="419">
        <v>3657.8250230000003</v>
      </c>
      <c r="N10" s="420">
        <f t="shared" si="3"/>
        <v>78.77932663734117</v>
      </c>
      <c r="O10" s="419">
        <v>1641</v>
      </c>
      <c r="P10" s="419">
        <v>2727.7426631999992</v>
      </c>
      <c r="Q10" s="420">
        <f t="shared" si="4"/>
        <v>66.22441579524676</v>
      </c>
      <c r="R10" s="421">
        <v>427</v>
      </c>
      <c r="S10" s="416">
        <v>751.1133412000001</v>
      </c>
      <c r="T10" s="417">
        <f t="shared" si="5"/>
        <v>75.90476374707265</v>
      </c>
    </row>
    <row r="11" spans="1:20" s="418" customFormat="1" ht="18" customHeight="1">
      <c r="A11" s="450" t="s">
        <v>746</v>
      </c>
      <c r="B11" s="419">
        <f t="shared" si="6"/>
        <v>3194.77</v>
      </c>
      <c r="C11" s="419">
        <v>4031.4063963999997</v>
      </c>
      <c r="D11" s="420">
        <f t="shared" si="0"/>
        <v>26.187687889895027</v>
      </c>
      <c r="E11" s="419">
        <v>1341</v>
      </c>
      <c r="F11" s="419">
        <v>2054.8294423999996</v>
      </c>
      <c r="G11" s="420">
        <f t="shared" si="1"/>
        <v>53.23112918717372</v>
      </c>
      <c r="H11" s="419">
        <v>224.77</v>
      </c>
      <c r="I11" s="419">
        <v>102.689624</v>
      </c>
      <c r="J11" s="420">
        <f t="shared" si="2"/>
        <v>-54.313465320105</v>
      </c>
      <c r="K11" s="450" t="s">
        <v>746</v>
      </c>
      <c r="L11" s="419">
        <v>769</v>
      </c>
      <c r="M11" s="419">
        <v>1213.0676768</v>
      </c>
      <c r="N11" s="420">
        <f t="shared" si="3"/>
        <v>57.74612182054617</v>
      </c>
      <c r="O11" s="419">
        <v>530</v>
      </c>
      <c r="P11" s="419">
        <v>250.113322</v>
      </c>
      <c r="Q11" s="420">
        <f t="shared" si="4"/>
        <v>-52.80880716981131</v>
      </c>
      <c r="R11" s="421">
        <v>330</v>
      </c>
      <c r="S11" s="416">
        <v>410.70633119999997</v>
      </c>
      <c r="T11" s="417">
        <f t="shared" si="5"/>
        <v>24.45646399999999</v>
      </c>
    </row>
    <row r="12" spans="1:20" s="418" customFormat="1" ht="18" customHeight="1">
      <c r="A12" s="450" t="s">
        <v>747</v>
      </c>
      <c r="B12" s="419">
        <f t="shared" si="6"/>
        <v>0</v>
      </c>
      <c r="C12" s="419">
        <v>0</v>
      </c>
      <c r="D12" s="420">
        <f t="shared" si="0"/>
        <v>0</v>
      </c>
      <c r="E12" s="419"/>
      <c r="F12" s="419">
        <v>0</v>
      </c>
      <c r="G12" s="420">
        <f t="shared" si="1"/>
        <v>0</v>
      </c>
      <c r="H12" s="419"/>
      <c r="I12" s="419">
        <v>0</v>
      </c>
      <c r="J12" s="420">
        <f t="shared" si="2"/>
        <v>0</v>
      </c>
      <c r="K12" s="450" t="s">
        <v>747</v>
      </c>
      <c r="L12" s="419"/>
      <c r="M12" s="419">
        <v>0</v>
      </c>
      <c r="N12" s="420">
        <f t="shared" si="3"/>
        <v>0</v>
      </c>
      <c r="O12" s="419"/>
      <c r="P12" s="419">
        <v>0</v>
      </c>
      <c r="Q12" s="420">
        <f t="shared" si="4"/>
        <v>0</v>
      </c>
      <c r="R12" s="421">
        <v>0</v>
      </c>
      <c r="S12" s="416">
        <v>0</v>
      </c>
      <c r="T12" s="417">
        <f t="shared" si="5"/>
        <v>0</v>
      </c>
    </row>
    <row r="13" spans="1:20" s="418" customFormat="1" ht="18" customHeight="1">
      <c r="A13" s="450" t="s">
        <v>748</v>
      </c>
      <c r="B13" s="419">
        <f t="shared" si="6"/>
        <v>7231.55</v>
      </c>
      <c r="C13" s="419">
        <v>10940.347314999999</v>
      </c>
      <c r="D13" s="420">
        <f t="shared" si="0"/>
        <v>51.28633992712488</v>
      </c>
      <c r="E13" s="419">
        <v>2744</v>
      </c>
      <c r="F13" s="419">
        <v>3860.3259209999997</v>
      </c>
      <c r="G13" s="420">
        <f t="shared" si="1"/>
        <v>40.6824315233236</v>
      </c>
      <c r="H13" s="419">
        <v>338.34</v>
      </c>
      <c r="I13" s="419">
        <v>477.0302009999999</v>
      </c>
      <c r="J13" s="420">
        <f t="shared" si="2"/>
        <v>40.991369923745324</v>
      </c>
      <c r="K13" s="450" t="s">
        <v>748</v>
      </c>
      <c r="L13" s="419">
        <v>2058</v>
      </c>
      <c r="M13" s="419">
        <v>4190.067868</v>
      </c>
      <c r="N13" s="420">
        <f t="shared" si="3"/>
        <v>103.5990217687075</v>
      </c>
      <c r="O13" s="419">
        <v>1778</v>
      </c>
      <c r="P13" s="419">
        <v>2039.6115829999999</v>
      </c>
      <c r="Q13" s="420">
        <f t="shared" si="4"/>
        <v>14.71381231721034</v>
      </c>
      <c r="R13" s="421">
        <v>313.21</v>
      </c>
      <c r="S13" s="416">
        <v>373.3117419999999</v>
      </c>
      <c r="T13" s="417">
        <f t="shared" si="5"/>
        <v>19.18896012260143</v>
      </c>
    </row>
    <row r="14" spans="1:20" s="418" customFormat="1" ht="18" customHeight="1">
      <c r="A14" s="450" t="s">
        <v>749</v>
      </c>
      <c r="B14" s="419">
        <f t="shared" si="6"/>
        <v>2181.17</v>
      </c>
      <c r="C14" s="419">
        <v>2506.4714609999996</v>
      </c>
      <c r="D14" s="420">
        <f t="shared" si="0"/>
        <v>14.914081020736546</v>
      </c>
      <c r="E14" s="419">
        <v>606</v>
      </c>
      <c r="F14" s="419">
        <v>616.8713579999999</v>
      </c>
      <c r="G14" s="420">
        <f t="shared" si="1"/>
        <v>1.7939534653465206</v>
      </c>
      <c r="H14" s="419">
        <v>92.72</v>
      </c>
      <c r="I14" s="419">
        <v>116.44476300000001</v>
      </c>
      <c r="J14" s="420">
        <f t="shared" si="2"/>
        <v>25.587535591026757</v>
      </c>
      <c r="K14" s="450" t="s">
        <v>749</v>
      </c>
      <c r="L14" s="419">
        <v>794</v>
      </c>
      <c r="M14" s="419">
        <v>1093.093461</v>
      </c>
      <c r="N14" s="420">
        <f t="shared" si="3"/>
        <v>37.669201637279585</v>
      </c>
      <c r="O14" s="419">
        <v>486.5</v>
      </c>
      <c r="P14" s="419">
        <v>399.114628</v>
      </c>
      <c r="Q14" s="420">
        <f t="shared" si="4"/>
        <v>-17.962049743062693</v>
      </c>
      <c r="R14" s="421">
        <v>201.95</v>
      </c>
      <c r="S14" s="416">
        <v>280.947251</v>
      </c>
      <c r="T14" s="417">
        <f t="shared" si="5"/>
        <v>39.11723248328796</v>
      </c>
    </row>
    <row r="15" spans="1:20" s="418" customFormat="1" ht="18" customHeight="1">
      <c r="A15" s="450" t="s">
        <v>750</v>
      </c>
      <c r="B15" s="419">
        <f t="shared" si="6"/>
        <v>2254.8900000000003</v>
      </c>
      <c r="C15" s="419">
        <v>2932.242531</v>
      </c>
      <c r="D15" s="420">
        <f t="shared" si="0"/>
        <v>30.03927158309272</v>
      </c>
      <c r="E15" s="419">
        <v>593</v>
      </c>
      <c r="F15" s="419">
        <v>789.226751</v>
      </c>
      <c r="G15" s="420">
        <f t="shared" si="1"/>
        <v>33.09051450252951</v>
      </c>
      <c r="H15" s="419">
        <v>77.18</v>
      </c>
      <c r="I15" s="419">
        <v>140.089029</v>
      </c>
      <c r="J15" s="420">
        <f t="shared" si="2"/>
        <v>81.50949598341539</v>
      </c>
      <c r="K15" s="450" t="s">
        <v>750</v>
      </c>
      <c r="L15" s="419">
        <v>581</v>
      </c>
      <c r="M15" s="419">
        <v>888.7617610000001</v>
      </c>
      <c r="N15" s="420">
        <f t="shared" si="3"/>
        <v>52.97104320137696</v>
      </c>
      <c r="O15" s="419">
        <v>838</v>
      </c>
      <c r="P15" s="419">
        <v>922.355055</v>
      </c>
      <c r="Q15" s="420">
        <f t="shared" si="4"/>
        <v>10.066235680190939</v>
      </c>
      <c r="R15" s="421">
        <v>165.71</v>
      </c>
      <c r="S15" s="416">
        <v>191.80993499999997</v>
      </c>
      <c r="T15" s="417">
        <f t="shared" si="5"/>
        <v>15.750368112968417</v>
      </c>
    </row>
    <row r="16" spans="1:20" s="418" customFormat="1" ht="18" customHeight="1">
      <c r="A16" s="450" t="s">
        <v>751</v>
      </c>
      <c r="B16" s="419">
        <f t="shared" si="6"/>
        <v>10047</v>
      </c>
      <c r="C16" s="419">
        <v>8651.685309</v>
      </c>
      <c r="D16" s="420">
        <f t="shared" si="0"/>
        <v>-13.88787390265751</v>
      </c>
      <c r="E16" s="419">
        <v>3183</v>
      </c>
      <c r="F16" s="419">
        <v>2968.882861</v>
      </c>
      <c r="G16" s="420">
        <f t="shared" si="1"/>
        <v>-6.726897235312601</v>
      </c>
      <c r="H16" s="419">
        <v>817</v>
      </c>
      <c r="I16" s="419">
        <v>668.275166</v>
      </c>
      <c r="J16" s="420">
        <f t="shared" si="2"/>
        <v>-18.203774051407585</v>
      </c>
      <c r="K16" s="450" t="s">
        <v>751</v>
      </c>
      <c r="L16" s="419">
        <v>3190</v>
      </c>
      <c r="M16" s="419">
        <v>2583.629508</v>
      </c>
      <c r="N16" s="420">
        <f t="shared" si="3"/>
        <v>-19.008479373040753</v>
      </c>
      <c r="O16" s="419">
        <v>2311</v>
      </c>
      <c r="P16" s="419">
        <v>1782.6218950000002</v>
      </c>
      <c r="Q16" s="420">
        <f t="shared" si="4"/>
        <v>-22.86361337083512</v>
      </c>
      <c r="R16" s="421">
        <v>546</v>
      </c>
      <c r="S16" s="416">
        <v>648.275879</v>
      </c>
      <c r="T16" s="417">
        <f t="shared" si="5"/>
        <v>18.73184597069597</v>
      </c>
    </row>
    <row r="17" spans="1:20" s="418" customFormat="1" ht="18" customHeight="1">
      <c r="A17" s="450" t="s">
        <v>868</v>
      </c>
      <c r="B17" s="419">
        <f t="shared" si="6"/>
        <v>5933.889999999999</v>
      </c>
      <c r="C17" s="419">
        <v>5845.422039</v>
      </c>
      <c r="D17" s="420">
        <f t="shared" si="0"/>
        <v>-1.4908931746291154</v>
      </c>
      <c r="E17" s="419">
        <v>361</v>
      </c>
      <c r="F17" s="419">
        <v>451.265466</v>
      </c>
      <c r="G17" s="420">
        <f t="shared" si="1"/>
        <v>25.00428421052632</v>
      </c>
      <c r="H17" s="419">
        <v>491.82</v>
      </c>
      <c r="I17" s="419">
        <v>593.051967</v>
      </c>
      <c r="J17" s="420">
        <f t="shared" si="2"/>
        <v>20.583133463462232</v>
      </c>
      <c r="K17" s="450" t="s">
        <v>868</v>
      </c>
      <c r="L17" s="419">
        <v>2947</v>
      </c>
      <c r="M17" s="419">
        <v>2829.2725760000003</v>
      </c>
      <c r="N17" s="420">
        <f t="shared" si="3"/>
        <v>-3.994822667119091</v>
      </c>
      <c r="O17" s="419">
        <v>1706</v>
      </c>
      <c r="P17" s="419">
        <v>1029.52346</v>
      </c>
      <c r="Q17" s="420">
        <f t="shared" si="4"/>
        <v>-39.65278663540446</v>
      </c>
      <c r="R17" s="421">
        <v>428.07</v>
      </c>
      <c r="S17" s="416">
        <v>942.30857</v>
      </c>
      <c r="T17" s="417">
        <f t="shared" si="5"/>
        <v>120.1295512416194</v>
      </c>
    </row>
    <row r="18" spans="1:20" s="418" customFormat="1" ht="18" customHeight="1">
      <c r="A18" s="450" t="s">
        <v>869</v>
      </c>
      <c r="B18" s="419">
        <f t="shared" si="6"/>
        <v>66.14</v>
      </c>
      <c r="C18" s="419">
        <v>55.546789</v>
      </c>
      <c r="D18" s="420">
        <f t="shared" si="0"/>
        <v>-16.0163456304808</v>
      </c>
      <c r="E18" s="419">
        <v>39</v>
      </c>
      <c r="F18" s="419">
        <v>27.064638</v>
      </c>
      <c r="G18" s="420">
        <f t="shared" si="1"/>
        <v>-30.603492307692314</v>
      </c>
      <c r="H18" s="419">
        <v>7.14</v>
      </c>
      <c r="I18" s="419">
        <v>8.278995</v>
      </c>
      <c r="J18" s="420">
        <f t="shared" si="2"/>
        <v>15.952310924369751</v>
      </c>
      <c r="K18" s="450" t="s">
        <v>869</v>
      </c>
      <c r="L18" s="419">
        <v>13</v>
      </c>
      <c r="M18" s="419">
        <v>12.577565000000002</v>
      </c>
      <c r="N18" s="420">
        <f t="shared" si="3"/>
        <v>-3.249499999999983</v>
      </c>
      <c r="O18" s="419">
        <v>7</v>
      </c>
      <c r="P18" s="419">
        <v>7.625591</v>
      </c>
      <c r="Q18" s="420">
        <f t="shared" si="4"/>
        <v>8.937014285714294</v>
      </c>
      <c r="R18" s="421"/>
      <c r="S18" s="416">
        <v>0</v>
      </c>
      <c r="T18" s="417">
        <f t="shared" si="5"/>
        <v>0</v>
      </c>
    </row>
    <row r="19" spans="1:20" s="418" customFormat="1" ht="18" customHeight="1">
      <c r="A19" s="450" t="s">
        <v>752</v>
      </c>
      <c r="B19" s="419">
        <f t="shared" si="6"/>
        <v>0</v>
      </c>
      <c r="C19" s="419">
        <v>0</v>
      </c>
      <c r="D19" s="420">
        <f t="shared" si="0"/>
        <v>0</v>
      </c>
      <c r="E19" s="419"/>
      <c r="F19" s="419"/>
      <c r="G19" s="420">
        <f t="shared" si="1"/>
        <v>0</v>
      </c>
      <c r="H19" s="419"/>
      <c r="I19" s="419"/>
      <c r="J19" s="420">
        <f t="shared" si="2"/>
        <v>0</v>
      </c>
      <c r="K19" s="450" t="s">
        <v>752</v>
      </c>
      <c r="L19" s="419"/>
      <c r="M19" s="419"/>
      <c r="N19" s="420">
        <f t="shared" si="3"/>
        <v>0</v>
      </c>
      <c r="O19" s="419"/>
      <c r="P19" s="419"/>
      <c r="Q19" s="420">
        <f t="shared" si="4"/>
        <v>0</v>
      </c>
      <c r="R19" s="421"/>
      <c r="S19" s="416"/>
      <c r="T19" s="417">
        <f t="shared" si="5"/>
        <v>0</v>
      </c>
    </row>
    <row r="20" spans="1:20" s="418" customFormat="1" ht="18" customHeight="1">
      <c r="A20" s="450" t="s">
        <v>870</v>
      </c>
      <c r="B20" s="419">
        <f t="shared" si="6"/>
        <v>0</v>
      </c>
      <c r="C20" s="419">
        <v>0</v>
      </c>
      <c r="D20" s="420">
        <f t="shared" si="0"/>
        <v>0</v>
      </c>
      <c r="E20" s="419"/>
      <c r="F20" s="419"/>
      <c r="G20" s="420">
        <f t="shared" si="1"/>
        <v>0</v>
      </c>
      <c r="H20" s="419"/>
      <c r="I20" s="419"/>
      <c r="J20" s="420">
        <f t="shared" si="2"/>
        <v>0</v>
      </c>
      <c r="K20" s="450" t="s">
        <v>870</v>
      </c>
      <c r="L20" s="419"/>
      <c r="M20" s="419"/>
      <c r="N20" s="420">
        <f t="shared" si="3"/>
        <v>0</v>
      </c>
      <c r="O20" s="419"/>
      <c r="P20" s="419"/>
      <c r="Q20" s="420">
        <f t="shared" si="4"/>
        <v>0</v>
      </c>
      <c r="R20" s="421"/>
      <c r="S20" s="416"/>
      <c r="T20" s="417">
        <f t="shared" si="5"/>
        <v>0</v>
      </c>
    </row>
    <row r="21" spans="1:20" s="418" customFormat="1" ht="18" customHeight="1">
      <c r="A21" s="450" t="s">
        <v>753</v>
      </c>
      <c r="B21" s="416">
        <f>SUM(B22:B27)</f>
        <v>3487.81</v>
      </c>
      <c r="C21" s="416">
        <v>4660</v>
      </c>
      <c r="D21" s="420">
        <f t="shared" si="0"/>
        <v>33.60819540055222</v>
      </c>
      <c r="E21" s="416">
        <f>SUM(E22:E27)</f>
        <v>1173</v>
      </c>
      <c r="F21" s="416">
        <v>1651</v>
      </c>
      <c r="G21" s="420">
        <f t="shared" si="1"/>
        <v>40.750213128729754</v>
      </c>
      <c r="H21" s="416">
        <f>SUM(H22:H27)</f>
        <v>142</v>
      </c>
      <c r="I21" s="416">
        <v>204</v>
      </c>
      <c r="J21" s="420">
        <f t="shared" si="2"/>
        <v>43.66197183098593</v>
      </c>
      <c r="K21" s="450" t="s">
        <v>753</v>
      </c>
      <c r="L21" s="416">
        <f>SUM(L22:L27)</f>
        <v>1283</v>
      </c>
      <c r="M21" s="416">
        <v>1790</v>
      </c>
      <c r="N21" s="420">
        <f t="shared" si="3"/>
        <v>39.51675759937645</v>
      </c>
      <c r="O21" s="416">
        <f>SUM(O22:O27)</f>
        <v>755</v>
      </c>
      <c r="P21" s="416">
        <v>858</v>
      </c>
      <c r="Q21" s="420">
        <f t="shared" si="4"/>
        <v>13.642384105960259</v>
      </c>
      <c r="R21" s="416">
        <f>SUM(R22:R27)</f>
        <v>134.81</v>
      </c>
      <c r="S21" s="416">
        <v>157</v>
      </c>
      <c r="T21" s="417">
        <f t="shared" si="5"/>
        <v>16.460203249017134</v>
      </c>
    </row>
    <row r="22" spans="1:20" s="418" customFormat="1" ht="18" customHeight="1">
      <c r="A22" s="458" t="s">
        <v>793</v>
      </c>
      <c r="B22" s="419">
        <f aca="true" t="shared" si="7" ref="B22:B27">E22+H22+L22+O22+R22</f>
        <v>3084.81</v>
      </c>
      <c r="C22" s="419">
        <v>4660</v>
      </c>
      <c r="D22" s="420">
        <f t="shared" si="0"/>
        <v>51.06278830786985</v>
      </c>
      <c r="E22" s="419">
        <v>1173</v>
      </c>
      <c r="F22" s="419">
        <v>1651</v>
      </c>
      <c r="G22" s="420">
        <f t="shared" si="1"/>
        <v>40.750213128729754</v>
      </c>
      <c r="H22" s="419">
        <v>142</v>
      </c>
      <c r="I22" s="419">
        <v>204</v>
      </c>
      <c r="J22" s="420">
        <f t="shared" si="2"/>
        <v>43.66197183098593</v>
      </c>
      <c r="K22" s="458" t="s">
        <v>793</v>
      </c>
      <c r="L22" s="419">
        <v>880</v>
      </c>
      <c r="M22" s="419">
        <v>1790</v>
      </c>
      <c r="N22" s="420">
        <f t="shared" si="3"/>
        <v>103.40909090909092</v>
      </c>
      <c r="O22" s="419">
        <v>755</v>
      </c>
      <c r="P22" s="419">
        <v>858</v>
      </c>
      <c r="Q22" s="420">
        <f t="shared" si="4"/>
        <v>13.642384105960259</v>
      </c>
      <c r="R22" s="421">
        <v>134.81</v>
      </c>
      <c r="S22" s="416">
        <v>157</v>
      </c>
      <c r="T22" s="417">
        <f t="shared" si="5"/>
        <v>16.460203249017134</v>
      </c>
    </row>
    <row r="23" spans="1:20" s="418" customFormat="1" ht="18" customHeight="1">
      <c r="A23" s="458" t="s">
        <v>794</v>
      </c>
      <c r="B23" s="419">
        <f t="shared" si="7"/>
        <v>0</v>
      </c>
      <c r="C23" s="419">
        <v>0</v>
      </c>
      <c r="D23" s="420">
        <f t="shared" si="0"/>
        <v>0</v>
      </c>
      <c r="E23" s="419"/>
      <c r="F23" s="419"/>
      <c r="G23" s="420">
        <f t="shared" si="1"/>
        <v>0</v>
      </c>
      <c r="H23" s="419"/>
      <c r="I23" s="419"/>
      <c r="J23" s="420">
        <f>_xlfn.IFERROR((I23-H23)/H23*100,"")</f>
      </c>
      <c r="K23" s="458" t="s">
        <v>794</v>
      </c>
      <c r="L23" s="419"/>
      <c r="M23" s="419"/>
      <c r="N23" s="420">
        <f>_xlfn.IFERROR((M23-L23)/L23*100,"")</f>
      </c>
      <c r="O23" s="419"/>
      <c r="P23" s="419"/>
      <c r="Q23" s="420">
        <f>_xlfn.IFERROR((P23-O23)/O23*100,"")</f>
      </c>
      <c r="R23" s="421"/>
      <c r="S23" s="416"/>
      <c r="T23" s="417">
        <f>_xlfn.IFERROR((S23-R23)/R23*100,"")</f>
      </c>
    </row>
    <row r="24" spans="1:20" s="418" customFormat="1" ht="18" customHeight="1">
      <c r="A24" s="459" t="s">
        <v>811</v>
      </c>
      <c r="B24" s="419">
        <f t="shared" si="7"/>
        <v>0</v>
      </c>
      <c r="C24" s="419">
        <v>0</v>
      </c>
      <c r="D24" s="420"/>
      <c r="E24" s="419"/>
      <c r="F24" s="419"/>
      <c r="G24" s="420">
        <f t="shared" si="1"/>
        <v>0</v>
      </c>
      <c r="H24" s="419"/>
      <c r="I24" s="419"/>
      <c r="J24" s="420">
        <f>IF(H24*I24=0,,(I24/H24-1)*100)</f>
        <v>0</v>
      </c>
      <c r="K24" s="459" t="s">
        <v>811</v>
      </c>
      <c r="L24" s="419"/>
      <c r="M24" s="419"/>
      <c r="N24" s="420">
        <f>IF(L24*M24=0,,(M24/L24-1)*100)</f>
        <v>0</v>
      </c>
      <c r="O24" s="419"/>
      <c r="P24" s="419"/>
      <c r="Q24" s="420">
        <f>IF(O24*P24=0,,(P24/O24-1)*100)</f>
        <v>0</v>
      </c>
      <c r="R24" s="421"/>
      <c r="S24" s="416"/>
      <c r="T24" s="417">
        <f>IF(R24*S24=0,,(S24/R24-1)*100)</f>
        <v>0</v>
      </c>
    </row>
    <row r="25" spans="1:20" s="418" customFormat="1" ht="18" customHeight="1">
      <c r="A25" s="459" t="s">
        <v>812</v>
      </c>
      <c r="B25" s="419">
        <f t="shared" si="7"/>
        <v>0</v>
      </c>
      <c r="C25" s="419">
        <v>0</v>
      </c>
      <c r="D25" s="420"/>
      <c r="E25" s="419"/>
      <c r="F25" s="419"/>
      <c r="G25" s="420">
        <f t="shared" si="1"/>
        <v>0</v>
      </c>
      <c r="H25" s="419"/>
      <c r="I25" s="419"/>
      <c r="J25" s="420">
        <f>IF(H25*I25=0,,(I25/H25-1)*100)</f>
        <v>0</v>
      </c>
      <c r="K25" s="459" t="s">
        <v>812</v>
      </c>
      <c r="L25" s="419"/>
      <c r="M25" s="419"/>
      <c r="N25" s="420">
        <f>IF(L25*M25=0,,(M25/L25-1)*100)</f>
        <v>0</v>
      </c>
      <c r="O25" s="419"/>
      <c r="P25" s="419"/>
      <c r="Q25" s="420">
        <f>IF(O25*P25=0,,(P25/O25-1)*100)</f>
        <v>0</v>
      </c>
      <c r="R25" s="421"/>
      <c r="S25" s="416"/>
      <c r="T25" s="417">
        <f>IF(R25*S25=0,,(S25/R25-1)*100)</f>
        <v>0</v>
      </c>
    </row>
    <row r="26" spans="1:20" s="418" customFormat="1" ht="18" customHeight="1">
      <c r="A26" s="458" t="s">
        <v>797</v>
      </c>
      <c r="B26" s="419">
        <f t="shared" si="7"/>
        <v>403</v>
      </c>
      <c r="C26" s="419">
        <v>0</v>
      </c>
      <c r="D26" s="420"/>
      <c r="E26" s="419"/>
      <c r="F26" s="419"/>
      <c r="G26" s="420">
        <f t="shared" si="1"/>
        <v>0</v>
      </c>
      <c r="H26" s="419"/>
      <c r="I26" s="419"/>
      <c r="J26" s="420">
        <f>_xlfn.IFERROR((I26-H26)/H26*100,"")</f>
      </c>
      <c r="K26" s="458" t="s">
        <v>797</v>
      </c>
      <c r="L26" s="422">
        <v>403</v>
      </c>
      <c r="M26" s="419"/>
      <c r="N26" s="420"/>
      <c r="O26" s="419"/>
      <c r="P26" s="419"/>
      <c r="Q26" s="420">
        <f>_xlfn.IFERROR((P26-O26)/O26*100,"")</f>
      </c>
      <c r="R26" s="421"/>
      <c r="S26" s="416"/>
      <c r="T26" s="417">
        <f>_xlfn.IFERROR((S26-R26)/R26*100,"")</f>
      </c>
    </row>
    <row r="27" spans="1:20" s="418" customFormat="1" ht="18" customHeight="1">
      <c r="A27" s="458" t="s">
        <v>798</v>
      </c>
      <c r="B27" s="419">
        <f t="shared" si="7"/>
        <v>0</v>
      </c>
      <c r="C27" s="419">
        <v>0</v>
      </c>
      <c r="D27" s="420">
        <f>_xlfn.IFERROR((C27-B27)/B27*100,"")</f>
      </c>
      <c r="E27" s="419"/>
      <c r="F27" s="419"/>
      <c r="G27" s="420">
        <f t="shared" si="1"/>
        <v>0</v>
      </c>
      <c r="H27" s="419"/>
      <c r="I27" s="419"/>
      <c r="J27" s="420">
        <f>_xlfn.IFERROR((I27-H27)/H27*100,"")</f>
      </c>
      <c r="K27" s="458" t="s">
        <v>798</v>
      </c>
      <c r="L27" s="419"/>
      <c r="M27" s="419"/>
      <c r="N27" s="420">
        <f>_xlfn.IFERROR((M27-L27)/L27*100,"")</f>
      </c>
      <c r="O27" s="419"/>
      <c r="P27" s="419"/>
      <c r="Q27" s="420">
        <f>_xlfn.IFERROR((P27-O27)/O27*100,"")</f>
      </c>
      <c r="R27" s="421"/>
      <c r="S27" s="416"/>
      <c r="T27" s="417">
        <f>_xlfn.IFERROR((S27-R27)/R27*100,"")</f>
      </c>
    </row>
    <row r="28" spans="1:20" s="425" customFormat="1" ht="18" customHeight="1">
      <c r="A28" s="423" t="s">
        <v>813</v>
      </c>
      <c r="B28" s="424">
        <f>B21+B7</f>
        <v>92602.12999999999</v>
      </c>
      <c r="C28" s="424">
        <v>110979.75668890002</v>
      </c>
      <c r="D28" s="420">
        <f>IF(B28*C28=0,,(C28/B28-1)*100)</f>
        <v>19.84579262798818</v>
      </c>
      <c r="E28" s="424">
        <f>E21+E7</f>
        <v>30665.1</v>
      </c>
      <c r="F28" s="424">
        <v>34635.371944</v>
      </c>
      <c r="G28" s="420">
        <f t="shared" si="1"/>
        <v>12.947200380889035</v>
      </c>
      <c r="H28" s="424">
        <f>H21+H7</f>
        <v>4990.079999999999</v>
      </c>
      <c r="I28" s="424">
        <v>7271.826502100001</v>
      </c>
      <c r="J28" s="420">
        <f>IF(H28*I28=0,,(I28/H28-1)*100)</f>
        <v>45.725649731066476</v>
      </c>
      <c r="K28" s="423" t="s">
        <v>813</v>
      </c>
      <c r="L28" s="424">
        <f>L21+L7</f>
        <v>28312</v>
      </c>
      <c r="M28" s="424">
        <v>36148.69321630001</v>
      </c>
      <c r="N28" s="420">
        <f>IF(L28*M28=0,,(M28/L28-1)*100)</f>
        <v>27.67975846390227</v>
      </c>
      <c r="O28" s="424">
        <f>O21+O7</f>
        <v>21953.69</v>
      </c>
      <c r="P28" s="424">
        <v>24627.125525600015</v>
      </c>
      <c r="Q28" s="420">
        <f>IF(O28*P28=0,,(P28/O28-1)*100)</f>
        <v>12.177613538316411</v>
      </c>
      <c r="R28" s="424">
        <f>R21+R7</f>
        <v>6681.26</v>
      </c>
      <c r="S28" s="424">
        <v>8296.7395009</v>
      </c>
      <c r="T28" s="417">
        <f>IF(R28*S28=0,,(S28/R28-1)*100)</f>
        <v>24.1792641043755</v>
      </c>
    </row>
    <row r="29" spans="1:20" s="418" customFormat="1" ht="18" customHeight="1">
      <c r="A29" s="451" t="s">
        <v>13</v>
      </c>
      <c r="B29" s="416">
        <f>B30</f>
        <v>0</v>
      </c>
      <c r="C29" s="416">
        <v>0</v>
      </c>
      <c r="D29" s="416"/>
      <c r="E29" s="416">
        <f>E30</f>
        <v>0</v>
      </c>
      <c r="F29" s="416">
        <v>0</v>
      </c>
      <c r="G29" s="416"/>
      <c r="H29" s="416">
        <f>H30</f>
        <v>0</v>
      </c>
      <c r="I29" s="416">
        <v>0</v>
      </c>
      <c r="J29" s="416"/>
      <c r="K29" s="451" t="s">
        <v>13</v>
      </c>
      <c r="L29" s="416">
        <f>L30</f>
        <v>0</v>
      </c>
      <c r="M29" s="416">
        <v>0</v>
      </c>
      <c r="N29" s="416"/>
      <c r="O29" s="416">
        <f>O30</f>
        <v>0</v>
      </c>
      <c r="P29" s="416">
        <v>0</v>
      </c>
      <c r="Q29" s="416"/>
      <c r="R29" s="416">
        <f>R30</f>
        <v>0</v>
      </c>
      <c r="S29" s="416">
        <v>0</v>
      </c>
      <c r="T29" s="417"/>
    </row>
    <row r="30" spans="1:20" s="418" customFormat="1" ht="18" customHeight="1">
      <c r="A30" s="451" t="s">
        <v>760</v>
      </c>
      <c r="B30" s="426">
        <f>E30+H30+L30+O30+R30</f>
        <v>0</v>
      </c>
      <c r="C30" s="426">
        <v>0</v>
      </c>
      <c r="D30" s="426"/>
      <c r="E30" s="426"/>
      <c r="F30" s="426"/>
      <c r="G30" s="426"/>
      <c r="H30" s="426"/>
      <c r="I30" s="426"/>
      <c r="J30" s="426"/>
      <c r="K30" s="451" t="s">
        <v>760</v>
      </c>
      <c r="L30" s="426"/>
      <c r="M30" s="426"/>
      <c r="N30" s="426"/>
      <c r="O30" s="426"/>
      <c r="P30" s="426"/>
      <c r="Q30" s="427"/>
      <c r="R30" s="416"/>
      <c r="S30" s="416"/>
      <c r="T30" s="417"/>
    </row>
    <row r="31" spans="1:20" s="418" customFormat="1" ht="18" customHeight="1">
      <c r="A31" s="451" t="s">
        <v>14</v>
      </c>
      <c r="B31" s="421">
        <f>SUM(B32:B37)</f>
        <v>6148</v>
      </c>
      <c r="C31" s="421">
        <v>13154</v>
      </c>
      <c r="D31" s="421"/>
      <c r="E31" s="421">
        <f>SUM(E32:E37)</f>
        <v>1609</v>
      </c>
      <c r="F31" s="421">
        <v>3423</v>
      </c>
      <c r="G31" s="421"/>
      <c r="H31" s="421">
        <f>SUM(H32:H37)</f>
        <v>1863</v>
      </c>
      <c r="I31" s="421">
        <v>2439</v>
      </c>
      <c r="J31" s="421"/>
      <c r="K31" s="451" t="s">
        <v>14</v>
      </c>
      <c r="L31" s="421">
        <f>SUM(L32:L37)</f>
        <v>2128</v>
      </c>
      <c r="M31" s="421">
        <v>2710</v>
      </c>
      <c r="N31" s="421"/>
      <c r="O31" s="421">
        <f>SUM(O32:O37)</f>
        <v>276</v>
      </c>
      <c r="P31" s="421">
        <v>4218</v>
      </c>
      <c r="Q31" s="421"/>
      <c r="R31" s="421">
        <f>SUM(R32:R37)</f>
        <v>272</v>
      </c>
      <c r="S31" s="421">
        <v>364</v>
      </c>
      <c r="T31" s="417"/>
    </row>
    <row r="32" spans="1:20" s="418" customFormat="1" ht="18" customHeight="1">
      <c r="A32" s="452" t="s">
        <v>863</v>
      </c>
      <c r="B32" s="428">
        <f aca="true" t="shared" si="8" ref="B32:B37">E32+H32+L32+O32+R32</f>
        <v>0</v>
      </c>
      <c r="C32" s="428">
        <v>0</v>
      </c>
      <c r="D32" s="428"/>
      <c r="E32" s="428"/>
      <c r="F32" s="428"/>
      <c r="G32" s="428"/>
      <c r="H32" s="428"/>
      <c r="I32" s="428"/>
      <c r="J32" s="428"/>
      <c r="K32" s="452" t="s">
        <v>863</v>
      </c>
      <c r="L32" s="428"/>
      <c r="M32" s="428"/>
      <c r="N32" s="428"/>
      <c r="O32" s="428"/>
      <c r="P32" s="428"/>
      <c r="Q32" s="429"/>
      <c r="R32" s="416"/>
      <c r="S32" s="416"/>
      <c r="T32" s="417"/>
    </row>
    <row r="33" spans="1:20" s="418" customFormat="1" ht="18" customHeight="1">
      <c r="A33" s="452" t="s">
        <v>864</v>
      </c>
      <c r="B33" s="428">
        <f t="shared" si="8"/>
        <v>2159</v>
      </c>
      <c r="C33" s="428">
        <v>6976</v>
      </c>
      <c r="D33" s="428"/>
      <c r="E33" s="428">
        <v>514</v>
      </c>
      <c r="F33" s="428">
        <v>1960</v>
      </c>
      <c r="G33" s="428"/>
      <c r="H33" s="428">
        <v>1029</v>
      </c>
      <c r="I33" s="428">
        <v>866</v>
      </c>
      <c r="J33" s="428"/>
      <c r="K33" s="452" t="s">
        <v>864</v>
      </c>
      <c r="L33" s="428">
        <v>760</v>
      </c>
      <c r="M33" s="428">
        <v>931</v>
      </c>
      <c r="N33" s="428"/>
      <c r="O33" s="428">
        <v>-87</v>
      </c>
      <c r="P33" s="428">
        <v>3310</v>
      </c>
      <c r="Q33" s="429"/>
      <c r="R33" s="416">
        <v>-57</v>
      </c>
      <c r="S33" s="416">
        <v>-91</v>
      </c>
      <c r="T33" s="417"/>
    </row>
    <row r="34" spans="1:20" s="418" customFormat="1" ht="18" customHeight="1">
      <c r="A34" s="452" t="s">
        <v>865</v>
      </c>
      <c r="B34" s="428">
        <f t="shared" si="8"/>
        <v>3913</v>
      </c>
      <c r="C34" s="428">
        <v>6124</v>
      </c>
      <c r="D34" s="428"/>
      <c r="E34" s="428">
        <v>1069</v>
      </c>
      <c r="F34" s="428">
        <v>1437</v>
      </c>
      <c r="G34" s="428"/>
      <c r="H34" s="428">
        <v>825</v>
      </c>
      <c r="I34" s="428">
        <v>1564</v>
      </c>
      <c r="J34" s="428"/>
      <c r="K34" s="452" t="s">
        <v>865</v>
      </c>
      <c r="L34" s="428">
        <v>1327</v>
      </c>
      <c r="M34" s="428">
        <v>1760</v>
      </c>
      <c r="N34" s="428"/>
      <c r="O34" s="428">
        <v>363</v>
      </c>
      <c r="P34" s="428">
        <v>908</v>
      </c>
      <c r="Q34" s="429"/>
      <c r="R34" s="416">
        <v>329</v>
      </c>
      <c r="S34" s="416">
        <v>455</v>
      </c>
      <c r="T34" s="417"/>
    </row>
    <row r="35" spans="1:20" s="418" customFormat="1" ht="18" customHeight="1">
      <c r="A35" s="452" t="s">
        <v>866</v>
      </c>
      <c r="B35" s="428">
        <f t="shared" si="8"/>
        <v>76</v>
      </c>
      <c r="C35" s="428">
        <v>0</v>
      </c>
      <c r="D35" s="428"/>
      <c r="E35" s="428">
        <v>26</v>
      </c>
      <c r="F35" s="428"/>
      <c r="G35" s="428"/>
      <c r="H35" s="428">
        <v>9</v>
      </c>
      <c r="I35" s="428"/>
      <c r="J35" s="428"/>
      <c r="K35" s="452" t="s">
        <v>866</v>
      </c>
      <c r="L35" s="428">
        <v>41</v>
      </c>
      <c r="M35" s="428"/>
      <c r="N35" s="428"/>
      <c r="O35" s="428"/>
      <c r="P35" s="428"/>
      <c r="Q35" s="429"/>
      <c r="R35" s="416"/>
      <c r="S35" s="416"/>
      <c r="T35" s="417"/>
    </row>
    <row r="36" spans="1:20" s="418" customFormat="1" ht="18" customHeight="1">
      <c r="A36" s="452" t="s">
        <v>867</v>
      </c>
      <c r="B36" s="428">
        <f t="shared" si="8"/>
        <v>0</v>
      </c>
      <c r="C36" s="428">
        <v>0</v>
      </c>
      <c r="D36" s="428"/>
      <c r="E36" s="428"/>
      <c r="F36" s="428"/>
      <c r="G36" s="428"/>
      <c r="H36" s="428"/>
      <c r="I36" s="428"/>
      <c r="J36" s="428"/>
      <c r="K36" s="452" t="s">
        <v>867</v>
      </c>
      <c r="L36" s="428"/>
      <c r="M36" s="428"/>
      <c r="N36" s="428"/>
      <c r="O36" s="428"/>
      <c r="P36" s="428"/>
      <c r="Q36" s="429"/>
      <c r="R36" s="416"/>
      <c r="S36" s="416"/>
      <c r="T36" s="417"/>
    </row>
    <row r="37" spans="1:20" s="418" customFormat="1" ht="18" customHeight="1">
      <c r="A37" s="456" t="s">
        <v>765</v>
      </c>
      <c r="B37" s="428">
        <f t="shared" si="8"/>
        <v>0</v>
      </c>
      <c r="C37" s="428">
        <v>54</v>
      </c>
      <c r="D37" s="419"/>
      <c r="E37" s="419"/>
      <c r="F37" s="428">
        <v>26</v>
      </c>
      <c r="G37" s="419"/>
      <c r="H37" s="419"/>
      <c r="I37" s="419">
        <v>9</v>
      </c>
      <c r="J37" s="419"/>
      <c r="K37" s="456" t="s">
        <v>765</v>
      </c>
      <c r="L37" s="419"/>
      <c r="M37" s="419">
        <v>19</v>
      </c>
      <c r="N37" s="419"/>
      <c r="O37" s="419"/>
      <c r="P37" s="419"/>
      <c r="Q37" s="430"/>
      <c r="R37" s="416"/>
      <c r="S37" s="416"/>
      <c r="T37" s="417"/>
    </row>
    <row r="38" spans="1:20" s="435" customFormat="1" ht="18" customHeight="1">
      <c r="A38" s="431" t="s">
        <v>814</v>
      </c>
      <c r="B38" s="432">
        <f>B28+B29+B31</f>
        <v>98750.12999999999</v>
      </c>
      <c r="C38" s="432">
        <v>124133.75668890002</v>
      </c>
      <c r="D38" s="432"/>
      <c r="E38" s="432">
        <f>E28+E29+E31</f>
        <v>32274.1</v>
      </c>
      <c r="F38" s="432">
        <v>38058.371944</v>
      </c>
      <c r="G38" s="432"/>
      <c r="H38" s="432">
        <f>H28+H29+H31</f>
        <v>6853.079999999999</v>
      </c>
      <c r="I38" s="432">
        <v>9710.8265021</v>
      </c>
      <c r="J38" s="432"/>
      <c r="K38" s="433" t="s">
        <v>815</v>
      </c>
      <c r="L38" s="432">
        <f>L28+L29+L31</f>
        <v>30440</v>
      </c>
      <c r="M38" s="432">
        <v>38858.69321630001</v>
      </c>
      <c r="N38" s="432"/>
      <c r="O38" s="432">
        <f>O28+O29+O31</f>
        <v>22229.69</v>
      </c>
      <c r="P38" s="432">
        <v>28845.125525600015</v>
      </c>
      <c r="Q38" s="432"/>
      <c r="R38" s="432">
        <f>R28+R29+R31</f>
        <v>6953.26</v>
      </c>
      <c r="S38" s="432">
        <v>8660.7395009</v>
      </c>
      <c r="T38" s="434"/>
    </row>
  </sheetData>
  <sheetProtection/>
  <mergeCells count="24">
    <mergeCell ref="O5:O6"/>
    <mergeCell ref="P5:Q5"/>
    <mergeCell ref="R5:R6"/>
    <mergeCell ref="S5:T5"/>
    <mergeCell ref="O4:Q4"/>
    <mergeCell ref="R4:T4"/>
    <mergeCell ref="E4:G4"/>
    <mergeCell ref="H4:J4"/>
    <mergeCell ref="B5:B6"/>
    <mergeCell ref="C5:D5"/>
    <mergeCell ref="E5:E6"/>
    <mergeCell ref="F5:G5"/>
    <mergeCell ref="H5:H6"/>
    <mergeCell ref="I5:J5"/>
    <mergeCell ref="K4:K6"/>
    <mergeCell ref="L4:N4"/>
    <mergeCell ref="L5:L6"/>
    <mergeCell ref="M5:N5"/>
    <mergeCell ref="A2:J2"/>
    <mergeCell ref="K2:T2"/>
    <mergeCell ref="I3:J3"/>
    <mergeCell ref="S3:T3"/>
    <mergeCell ref="A4:A6"/>
    <mergeCell ref="B4:D4"/>
  </mergeCells>
  <printOptions/>
  <pageMargins left="0.5905511811023623" right="0.3937007874015748" top="0.7874015748031497" bottom="0.984251968503937" header="0.5118110236220472" footer="0.5118110236220472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</sheetPr>
  <dimension ref="A1:U32"/>
  <sheetViews>
    <sheetView showZeros="0" workbookViewId="0" topLeftCell="A1">
      <selection activeCell="I11" sqref="I11"/>
    </sheetView>
  </sheetViews>
  <sheetFormatPr defaultColWidth="9.00390625" defaultRowHeight="14.25"/>
  <cols>
    <col min="1" max="1" width="20.75390625" style="436" customWidth="1"/>
    <col min="2" max="2" width="6.875" style="436" customWidth="1"/>
    <col min="3" max="3" width="6.75390625" style="436" customWidth="1"/>
    <col min="4" max="4" width="7.00390625" style="436" customWidth="1"/>
    <col min="5" max="5" width="6.875" style="436" customWidth="1"/>
    <col min="6" max="6" width="7.25390625" style="436" customWidth="1"/>
    <col min="7" max="7" width="7.625" style="436" customWidth="1"/>
    <col min="8" max="8" width="6.625" style="436" customWidth="1"/>
    <col min="9" max="9" width="7.25390625" style="436" customWidth="1"/>
    <col min="10" max="10" width="7.625" style="436" customWidth="1"/>
    <col min="11" max="11" width="20.75390625" style="436" customWidth="1"/>
    <col min="12" max="13" width="6.875" style="436" customWidth="1"/>
    <col min="14" max="14" width="7.00390625" style="436" customWidth="1"/>
    <col min="15" max="15" width="7.25390625" style="436" customWidth="1"/>
    <col min="16" max="16" width="6.625" style="436" customWidth="1"/>
    <col min="17" max="17" width="6.875" style="436" customWidth="1"/>
    <col min="18" max="18" width="7.00390625" style="437" customWidth="1"/>
    <col min="19" max="19" width="6.875" style="438" customWidth="1"/>
    <col min="20" max="20" width="6.75390625" style="437" customWidth="1"/>
    <col min="21" max="16384" width="9.00390625" style="436" customWidth="1"/>
  </cols>
  <sheetData>
    <row r="1" spans="1:20" s="400" customFormat="1" ht="16.5" customHeight="1">
      <c r="A1" s="399" t="s">
        <v>825</v>
      </c>
      <c r="K1" s="399" t="s">
        <v>826</v>
      </c>
      <c r="R1" s="401"/>
      <c r="S1" s="402"/>
      <c r="T1" s="401"/>
    </row>
    <row r="2" spans="1:21" s="404" customFormat="1" ht="26.25" customHeight="1">
      <c r="A2" s="551" t="s">
        <v>816</v>
      </c>
      <c r="B2" s="551"/>
      <c r="C2" s="551"/>
      <c r="D2" s="551"/>
      <c r="E2" s="551"/>
      <c r="F2" s="551"/>
      <c r="G2" s="551"/>
      <c r="H2" s="551"/>
      <c r="I2" s="551"/>
      <c r="J2" s="551"/>
      <c r="K2" s="551" t="s">
        <v>873</v>
      </c>
      <c r="L2" s="551"/>
      <c r="M2" s="551"/>
      <c r="N2" s="551"/>
      <c r="O2" s="551"/>
      <c r="P2" s="551"/>
      <c r="Q2" s="551"/>
      <c r="R2" s="551"/>
      <c r="S2" s="551"/>
      <c r="T2" s="551"/>
      <c r="U2" s="403"/>
    </row>
    <row r="3" spans="1:20" s="409" customFormat="1" ht="15.75" customHeight="1">
      <c r="A3" s="405"/>
      <c r="B3" s="405"/>
      <c r="C3" s="405"/>
      <c r="D3" s="405"/>
      <c r="E3" s="405"/>
      <c r="F3" s="405"/>
      <c r="G3" s="405"/>
      <c r="H3" s="405"/>
      <c r="I3" s="552" t="s">
        <v>2</v>
      </c>
      <c r="J3" s="552"/>
      <c r="K3" s="406"/>
      <c r="L3" s="407"/>
      <c r="M3" s="405"/>
      <c r="N3" s="405"/>
      <c r="O3" s="405"/>
      <c r="P3" s="405"/>
      <c r="Q3" s="405"/>
      <c r="R3" s="408"/>
      <c r="S3" s="552" t="s">
        <v>2</v>
      </c>
      <c r="T3" s="552"/>
    </row>
    <row r="4" spans="1:20" s="410" customFormat="1" ht="19.5" customHeight="1">
      <c r="A4" s="543" t="s">
        <v>3</v>
      </c>
      <c r="B4" s="549" t="s">
        <v>805</v>
      </c>
      <c r="C4" s="553"/>
      <c r="D4" s="550"/>
      <c r="E4" s="546" t="s">
        <v>806</v>
      </c>
      <c r="F4" s="547"/>
      <c r="G4" s="548"/>
      <c r="H4" s="546" t="s">
        <v>807</v>
      </c>
      <c r="I4" s="547"/>
      <c r="J4" s="548"/>
      <c r="K4" s="543" t="s">
        <v>3</v>
      </c>
      <c r="L4" s="546" t="s">
        <v>808</v>
      </c>
      <c r="M4" s="547"/>
      <c r="N4" s="548"/>
      <c r="O4" s="546" t="s">
        <v>809</v>
      </c>
      <c r="P4" s="547"/>
      <c r="Q4" s="548"/>
      <c r="R4" s="546" t="s">
        <v>810</v>
      </c>
      <c r="S4" s="547"/>
      <c r="T4" s="548"/>
    </row>
    <row r="5" spans="1:20" s="410" customFormat="1" ht="19.5" customHeight="1">
      <c r="A5" s="544"/>
      <c r="B5" s="543" t="s">
        <v>329</v>
      </c>
      <c r="C5" s="549" t="s">
        <v>343</v>
      </c>
      <c r="D5" s="550"/>
      <c r="E5" s="543" t="s">
        <v>329</v>
      </c>
      <c r="F5" s="549" t="s">
        <v>343</v>
      </c>
      <c r="G5" s="550"/>
      <c r="H5" s="543" t="s">
        <v>329</v>
      </c>
      <c r="I5" s="549" t="s">
        <v>343</v>
      </c>
      <c r="J5" s="550"/>
      <c r="K5" s="544"/>
      <c r="L5" s="543" t="s">
        <v>329</v>
      </c>
      <c r="M5" s="549" t="s">
        <v>343</v>
      </c>
      <c r="N5" s="550"/>
      <c r="O5" s="543" t="s">
        <v>329</v>
      </c>
      <c r="P5" s="549" t="s">
        <v>343</v>
      </c>
      <c r="Q5" s="550"/>
      <c r="R5" s="543" t="s">
        <v>329</v>
      </c>
      <c r="S5" s="549" t="s">
        <v>343</v>
      </c>
      <c r="T5" s="550"/>
    </row>
    <row r="6" spans="1:20" s="413" customFormat="1" ht="23.25" customHeight="1">
      <c r="A6" s="545"/>
      <c r="B6" s="545"/>
      <c r="C6" s="411" t="s">
        <v>5</v>
      </c>
      <c r="D6" s="412" t="s">
        <v>871</v>
      </c>
      <c r="E6" s="545"/>
      <c r="F6" s="411" t="s">
        <v>5</v>
      </c>
      <c r="G6" s="412" t="s">
        <v>871</v>
      </c>
      <c r="H6" s="545"/>
      <c r="I6" s="411" t="s">
        <v>5</v>
      </c>
      <c r="J6" s="412" t="s">
        <v>871</v>
      </c>
      <c r="K6" s="545"/>
      <c r="L6" s="545"/>
      <c r="M6" s="411" t="s">
        <v>5</v>
      </c>
      <c r="N6" s="412" t="s">
        <v>871</v>
      </c>
      <c r="O6" s="545"/>
      <c r="P6" s="411" t="s">
        <v>5</v>
      </c>
      <c r="Q6" s="412" t="s">
        <v>871</v>
      </c>
      <c r="R6" s="545"/>
      <c r="S6" s="411" t="s">
        <v>5</v>
      </c>
      <c r="T6" s="412" t="s">
        <v>871</v>
      </c>
    </row>
    <row r="7" spans="1:20" s="418" customFormat="1" ht="18" customHeight="1">
      <c r="A7" s="450" t="s">
        <v>18</v>
      </c>
      <c r="B7" s="419">
        <f aca="true" t="shared" si="0" ref="B7:B23">E7+H7+L7+O7+R7</f>
        <v>8726</v>
      </c>
      <c r="C7" s="419">
        <v>10266</v>
      </c>
      <c r="D7" s="420">
        <f aca="true" t="shared" si="1" ref="D7:D24">IF(B7*C7=0,,(C7/B7-1)*100)</f>
        <v>17.648407059362814</v>
      </c>
      <c r="E7" s="419">
        <v>1829</v>
      </c>
      <c r="F7" s="419">
        <v>2127</v>
      </c>
      <c r="G7" s="420">
        <f aca="true" t="shared" si="2" ref="G7:G24">IF(E7*F7=0,,(F7/E7-1)*100)</f>
        <v>16.29305631492619</v>
      </c>
      <c r="H7" s="419">
        <v>1254</v>
      </c>
      <c r="I7" s="419">
        <v>1480</v>
      </c>
      <c r="J7" s="420">
        <f aca="true" t="shared" si="3" ref="J7:J24">IF(H7*I7=0,,(I7/H7-1)*100)</f>
        <v>18.02232854864434</v>
      </c>
      <c r="K7" s="450" t="s">
        <v>18</v>
      </c>
      <c r="L7" s="419">
        <v>1818</v>
      </c>
      <c r="M7" s="419">
        <v>2163</v>
      </c>
      <c r="N7" s="420">
        <f aca="true" t="shared" si="4" ref="N7:N24">IF(L7*M7=0,,(M7/L7-1)*100)</f>
        <v>18.97689768976898</v>
      </c>
      <c r="O7" s="419">
        <v>1762</v>
      </c>
      <c r="P7" s="419">
        <v>1664</v>
      </c>
      <c r="Q7" s="420">
        <f aca="true" t="shared" si="5" ref="Q7:Q24">IF(O7*P7=0,,(P7/O7-1)*100)</f>
        <v>-5.5618615209988675</v>
      </c>
      <c r="R7" s="421">
        <v>2063</v>
      </c>
      <c r="S7" s="416">
        <v>2832</v>
      </c>
      <c r="T7" s="417">
        <f aca="true" t="shared" si="6" ref="T7:T24">IF(R7*S7=0,,(S7/R7-1)*100)</f>
        <v>37.27581192438196</v>
      </c>
    </row>
    <row r="8" spans="1:20" s="418" customFormat="1" ht="18" customHeight="1">
      <c r="A8" s="450" t="s">
        <v>92</v>
      </c>
      <c r="B8" s="419">
        <f t="shared" si="0"/>
        <v>620</v>
      </c>
      <c r="C8" s="419">
        <v>389</v>
      </c>
      <c r="D8" s="420">
        <f t="shared" si="1"/>
        <v>-37.25806451612903</v>
      </c>
      <c r="E8" s="419">
        <v>297</v>
      </c>
      <c r="F8" s="419">
        <v>164</v>
      </c>
      <c r="G8" s="420">
        <f t="shared" si="2"/>
        <v>-44.781144781144775</v>
      </c>
      <c r="H8" s="419">
        <v>1</v>
      </c>
      <c r="I8" s="419">
        <v>0</v>
      </c>
      <c r="J8" s="420">
        <f t="shared" si="3"/>
        <v>0</v>
      </c>
      <c r="K8" s="450" t="s">
        <v>92</v>
      </c>
      <c r="L8" s="419">
        <v>206</v>
      </c>
      <c r="M8" s="419">
        <v>89</v>
      </c>
      <c r="N8" s="420">
        <f t="shared" si="4"/>
        <v>-56.79611650485437</v>
      </c>
      <c r="O8" s="419">
        <v>116</v>
      </c>
      <c r="P8" s="419">
        <v>136</v>
      </c>
      <c r="Q8" s="420">
        <f t="shared" si="5"/>
        <v>17.24137931034482</v>
      </c>
      <c r="R8" s="421">
        <v>0</v>
      </c>
      <c r="S8" s="416">
        <v>0</v>
      </c>
      <c r="T8" s="417">
        <f t="shared" si="6"/>
        <v>0</v>
      </c>
    </row>
    <row r="9" spans="1:20" s="418" customFormat="1" ht="18" customHeight="1">
      <c r="A9" s="450" t="s">
        <v>93</v>
      </c>
      <c r="B9" s="419">
        <f t="shared" si="0"/>
        <v>663</v>
      </c>
      <c r="C9" s="419">
        <v>765</v>
      </c>
      <c r="D9" s="420">
        <f t="shared" si="1"/>
        <v>15.384615384615374</v>
      </c>
      <c r="E9" s="419">
        <v>180</v>
      </c>
      <c r="F9" s="419">
        <v>251</v>
      </c>
      <c r="G9" s="420">
        <f t="shared" si="2"/>
        <v>39.444444444444436</v>
      </c>
      <c r="H9" s="419">
        <v>118</v>
      </c>
      <c r="I9" s="419">
        <v>139</v>
      </c>
      <c r="J9" s="420">
        <f t="shared" si="3"/>
        <v>17.796610169491522</v>
      </c>
      <c r="K9" s="450" t="s">
        <v>93</v>
      </c>
      <c r="L9" s="419">
        <v>365</v>
      </c>
      <c r="M9" s="419">
        <v>375</v>
      </c>
      <c r="N9" s="420">
        <f t="shared" si="4"/>
        <v>2.7397260273972712</v>
      </c>
      <c r="O9" s="419">
        <v>0</v>
      </c>
      <c r="P9" s="419">
        <v>0</v>
      </c>
      <c r="Q9" s="420">
        <f t="shared" si="5"/>
        <v>0</v>
      </c>
      <c r="R9" s="421">
        <v>0</v>
      </c>
      <c r="S9" s="416">
        <v>0</v>
      </c>
      <c r="T9" s="417">
        <f t="shared" si="6"/>
        <v>0</v>
      </c>
    </row>
    <row r="10" spans="1:20" s="418" customFormat="1" ht="18" customHeight="1">
      <c r="A10" s="450" t="s">
        <v>94</v>
      </c>
      <c r="B10" s="419">
        <f t="shared" si="0"/>
        <v>86</v>
      </c>
      <c r="C10" s="419">
        <v>59</v>
      </c>
      <c r="D10" s="420">
        <f t="shared" si="1"/>
        <v>-31.3953488372093</v>
      </c>
      <c r="E10" s="419">
        <v>0</v>
      </c>
      <c r="F10" s="419">
        <v>0</v>
      </c>
      <c r="G10" s="420">
        <f t="shared" si="2"/>
        <v>0</v>
      </c>
      <c r="H10" s="419">
        <v>0</v>
      </c>
      <c r="I10" s="419">
        <v>2</v>
      </c>
      <c r="J10" s="420">
        <f t="shared" si="3"/>
        <v>0</v>
      </c>
      <c r="K10" s="450" t="s">
        <v>94</v>
      </c>
      <c r="L10" s="419">
        <v>0</v>
      </c>
      <c r="M10" s="419">
        <v>0</v>
      </c>
      <c r="N10" s="420">
        <f t="shared" si="4"/>
        <v>0</v>
      </c>
      <c r="O10" s="419">
        <v>86</v>
      </c>
      <c r="P10" s="419">
        <v>57</v>
      </c>
      <c r="Q10" s="420">
        <f t="shared" si="5"/>
        <v>-33.720930232558146</v>
      </c>
      <c r="R10" s="421">
        <v>0</v>
      </c>
      <c r="S10" s="416">
        <v>0</v>
      </c>
      <c r="T10" s="417">
        <f t="shared" si="6"/>
        <v>0</v>
      </c>
    </row>
    <row r="11" spans="1:20" s="418" customFormat="1" ht="18" customHeight="1">
      <c r="A11" s="450" t="s">
        <v>95</v>
      </c>
      <c r="B11" s="419">
        <f t="shared" si="0"/>
        <v>188</v>
      </c>
      <c r="C11" s="419">
        <v>215</v>
      </c>
      <c r="D11" s="420">
        <f t="shared" si="1"/>
        <v>14.36170212765957</v>
      </c>
      <c r="E11" s="419">
        <v>87</v>
      </c>
      <c r="F11" s="419">
        <v>74</v>
      </c>
      <c r="G11" s="420">
        <f t="shared" si="2"/>
        <v>-14.942528735632187</v>
      </c>
      <c r="H11" s="419">
        <v>7</v>
      </c>
      <c r="I11" s="419">
        <v>25</v>
      </c>
      <c r="J11" s="420">
        <f t="shared" si="3"/>
        <v>257.14285714285717</v>
      </c>
      <c r="K11" s="450" t="s">
        <v>95</v>
      </c>
      <c r="L11" s="419">
        <v>48</v>
      </c>
      <c r="M11" s="419">
        <v>84</v>
      </c>
      <c r="N11" s="420">
        <f t="shared" si="4"/>
        <v>75</v>
      </c>
      <c r="O11" s="419">
        <v>26</v>
      </c>
      <c r="P11" s="419">
        <v>17</v>
      </c>
      <c r="Q11" s="420">
        <f t="shared" si="5"/>
        <v>-34.61538461538461</v>
      </c>
      <c r="R11" s="421">
        <v>20</v>
      </c>
      <c r="S11" s="416">
        <v>15</v>
      </c>
      <c r="T11" s="417">
        <f t="shared" si="6"/>
        <v>-25</v>
      </c>
    </row>
    <row r="12" spans="1:20" s="418" customFormat="1" ht="18" customHeight="1">
      <c r="A12" s="450" t="s">
        <v>96</v>
      </c>
      <c r="B12" s="419">
        <f t="shared" si="0"/>
        <v>3571</v>
      </c>
      <c r="C12" s="419">
        <v>3507</v>
      </c>
      <c r="D12" s="420">
        <f t="shared" si="1"/>
        <v>-1.7922150658079006</v>
      </c>
      <c r="E12" s="419">
        <v>774</v>
      </c>
      <c r="F12" s="419">
        <v>691</v>
      </c>
      <c r="G12" s="420">
        <f t="shared" si="2"/>
        <v>-10.72351421188631</v>
      </c>
      <c r="H12" s="419">
        <v>406</v>
      </c>
      <c r="I12" s="419">
        <v>523</v>
      </c>
      <c r="J12" s="420">
        <f t="shared" si="3"/>
        <v>28.817733990147776</v>
      </c>
      <c r="K12" s="450" t="s">
        <v>96</v>
      </c>
      <c r="L12" s="419">
        <v>1598</v>
      </c>
      <c r="M12" s="419">
        <v>1516</v>
      </c>
      <c r="N12" s="420">
        <f t="shared" si="4"/>
        <v>-5.1314142678347885</v>
      </c>
      <c r="O12" s="419">
        <v>458</v>
      </c>
      <c r="P12" s="419">
        <v>513</v>
      </c>
      <c r="Q12" s="420">
        <f t="shared" si="5"/>
        <v>12.008733624454138</v>
      </c>
      <c r="R12" s="421">
        <v>335</v>
      </c>
      <c r="S12" s="416">
        <v>264</v>
      </c>
      <c r="T12" s="417">
        <f t="shared" si="6"/>
        <v>-21.194029850746265</v>
      </c>
    </row>
    <row r="13" spans="1:20" s="418" customFormat="1" ht="22.5" customHeight="1">
      <c r="A13" s="450" t="s">
        <v>97</v>
      </c>
      <c r="B13" s="419">
        <f t="shared" si="0"/>
        <v>506</v>
      </c>
      <c r="C13" s="419">
        <v>428</v>
      </c>
      <c r="D13" s="420">
        <f t="shared" si="1"/>
        <v>-15.41501976284585</v>
      </c>
      <c r="E13" s="419">
        <v>68</v>
      </c>
      <c r="F13" s="419">
        <v>75</v>
      </c>
      <c r="G13" s="420">
        <f t="shared" si="2"/>
        <v>10.294117647058831</v>
      </c>
      <c r="H13" s="419">
        <v>67</v>
      </c>
      <c r="I13" s="419">
        <v>78</v>
      </c>
      <c r="J13" s="420">
        <f t="shared" si="3"/>
        <v>16.417910447761198</v>
      </c>
      <c r="K13" s="450" t="s">
        <v>97</v>
      </c>
      <c r="L13" s="419">
        <v>163</v>
      </c>
      <c r="M13" s="419">
        <v>170</v>
      </c>
      <c r="N13" s="420">
        <f t="shared" si="4"/>
        <v>4.294478527607359</v>
      </c>
      <c r="O13" s="419">
        <v>176</v>
      </c>
      <c r="P13" s="419">
        <v>93</v>
      </c>
      <c r="Q13" s="420">
        <f t="shared" si="5"/>
        <v>-47.15909090909091</v>
      </c>
      <c r="R13" s="421">
        <v>32</v>
      </c>
      <c r="S13" s="416">
        <v>12</v>
      </c>
      <c r="T13" s="417">
        <f t="shared" si="6"/>
        <v>-62.5</v>
      </c>
    </row>
    <row r="14" spans="1:20" s="418" customFormat="1" ht="18" customHeight="1">
      <c r="A14" s="450" t="s">
        <v>853</v>
      </c>
      <c r="B14" s="419">
        <f t="shared" si="0"/>
        <v>-146</v>
      </c>
      <c r="C14" s="419">
        <v>728</v>
      </c>
      <c r="D14" s="420">
        <f t="shared" si="1"/>
        <v>-598.6301369863014</v>
      </c>
      <c r="E14" s="419">
        <v>0</v>
      </c>
      <c r="F14" s="419">
        <v>56</v>
      </c>
      <c r="G14" s="420">
        <f t="shared" si="2"/>
        <v>0</v>
      </c>
      <c r="H14" s="419">
        <v>0</v>
      </c>
      <c r="I14" s="419">
        <v>222</v>
      </c>
      <c r="J14" s="420">
        <f t="shared" si="3"/>
        <v>0</v>
      </c>
      <c r="K14" s="450" t="s">
        <v>853</v>
      </c>
      <c r="L14" s="419">
        <v>-146</v>
      </c>
      <c r="M14" s="419">
        <v>450</v>
      </c>
      <c r="N14" s="420">
        <f t="shared" si="4"/>
        <v>-408.2191780821917</v>
      </c>
      <c r="O14" s="419">
        <v>0</v>
      </c>
      <c r="P14" s="419">
        <v>0</v>
      </c>
      <c r="Q14" s="420">
        <f t="shared" si="5"/>
        <v>0</v>
      </c>
      <c r="R14" s="421">
        <v>0</v>
      </c>
      <c r="S14" s="416">
        <v>0</v>
      </c>
      <c r="T14" s="417">
        <f t="shared" si="6"/>
        <v>0</v>
      </c>
    </row>
    <row r="15" spans="1:20" s="418" customFormat="1" ht="18" customHeight="1">
      <c r="A15" s="450" t="s">
        <v>854</v>
      </c>
      <c r="B15" s="419">
        <f t="shared" si="0"/>
        <v>4085</v>
      </c>
      <c r="C15" s="419">
        <v>9936</v>
      </c>
      <c r="D15" s="420">
        <f t="shared" si="1"/>
        <v>143.2313341493268</v>
      </c>
      <c r="E15" s="419">
        <v>810</v>
      </c>
      <c r="F15" s="419">
        <v>2857</v>
      </c>
      <c r="G15" s="420">
        <f t="shared" si="2"/>
        <v>252.71604938271602</v>
      </c>
      <c r="H15" s="419">
        <v>299</v>
      </c>
      <c r="I15" s="419">
        <v>692</v>
      </c>
      <c r="J15" s="420">
        <f t="shared" si="3"/>
        <v>131.43812709030098</v>
      </c>
      <c r="K15" s="450" t="s">
        <v>854</v>
      </c>
      <c r="L15" s="419">
        <v>2037</v>
      </c>
      <c r="M15" s="419">
        <v>2906</v>
      </c>
      <c r="N15" s="420">
        <f t="shared" si="4"/>
        <v>42.66077565046638</v>
      </c>
      <c r="O15" s="419">
        <v>580</v>
      </c>
      <c r="P15" s="419">
        <v>3145</v>
      </c>
      <c r="Q15" s="420">
        <f t="shared" si="5"/>
        <v>442.2413793103448</v>
      </c>
      <c r="R15" s="421">
        <v>359</v>
      </c>
      <c r="S15" s="416">
        <v>336</v>
      </c>
      <c r="T15" s="417">
        <f t="shared" si="6"/>
        <v>-6.406685236768805</v>
      </c>
    </row>
    <row r="16" spans="1:20" s="418" customFormat="1" ht="18" customHeight="1">
      <c r="A16" s="450" t="s">
        <v>855</v>
      </c>
      <c r="B16" s="419">
        <f t="shared" si="0"/>
        <v>5048</v>
      </c>
      <c r="C16" s="419">
        <v>5446</v>
      </c>
      <c r="D16" s="420">
        <f t="shared" si="1"/>
        <v>7.884310618066559</v>
      </c>
      <c r="E16" s="419">
        <v>590</v>
      </c>
      <c r="F16" s="419">
        <v>879</v>
      </c>
      <c r="G16" s="420">
        <f t="shared" si="2"/>
        <v>48.98305084745762</v>
      </c>
      <c r="H16" s="419">
        <v>1304</v>
      </c>
      <c r="I16" s="419">
        <v>1417</v>
      </c>
      <c r="J16" s="420">
        <f t="shared" si="3"/>
        <v>8.665644171779153</v>
      </c>
      <c r="K16" s="450" t="s">
        <v>855</v>
      </c>
      <c r="L16" s="419">
        <v>2941</v>
      </c>
      <c r="M16" s="419">
        <v>2908</v>
      </c>
      <c r="N16" s="420">
        <f t="shared" si="4"/>
        <v>-1.122067324039444</v>
      </c>
      <c r="O16" s="419">
        <v>174</v>
      </c>
      <c r="P16" s="419">
        <v>151</v>
      </c>
      <c r="Q16" s="420">
        <f t="shared" si="5"/>
        <v>-13.218390804597702</v>
      </c>
      <c r="R16" s="421">
        <v>39</v>
      </c>
      <c r="S16" s="416">
        <v>91</v>
      </c>
      <c r="T16" s="417">
        <f t="shared" si="6"/>
        <v>133.33333333333334</v>
      </c>
    </row>
    <row r="17" spans="1:20" s="418" customFormat="1" ht="18" customHeight="1">
      <c r="A17" s="450" t="s">
        <v>856</v>
      </c>
      <c r="B17" s="419">
        <f t="shared" si="0"/>
        <v>782</v>
      </c>
      <c r="C17" s="419">
        <v>861</v>
      </c>
      <c r="D17" s="420">
        <f t="shared" si="1"/>
        <v>10.10230179028133</v>
      </c>
      <c r="E17" s="419">
        <v>365</v>
      </c>
      <c r="F17" s="419">
        <v>253</v>
      </c>
      <c r="G17" s="420">
        <f t="shared" si="2"/>
        <v>-30.68493150684931</v>
      </c>
      <c r="H17" s="419">
        <v>247</v>
      </c>
      <c r="I17" s="419">
        <v>339</v>
      </c>
      <c r="J17" s="420">
        <f t="shared" si="3"/>
        <v>37.24696356275303</v>
      </c>
      <c r="K17" s="450" t="s">
        <v>856</v>
      </c>
      <c r="L17" s="419">
        <v>170</v>
      </c>
      <c r="M17" s="419">
        <v>269</v>
      </c>
      <c r="N17" s="420">
        <f t="shared" si="4"/>
        <v>58.23529411764705</v>
      </c>
      <c r="O17" s="419">
        <v>0</v>
      </c>
      <c r="P17" s="419">
        <v>0</v>
      </c>
      <c r="Q17" s="420">
        <f t="shared" si="5"/>
        <v>0</v>
      </c>
      <c r="R17" s="421">
        <v>0</v>
      </c>
      <c r="S17" s="416">
        <v>0</v>
      </c>
      <c r="T17" s="417">
        <f t="shared" si="6"/>
        <v>0</v>
      </c>
    </row>
    <row r="18" spans="1:20" s="418" customFormat="1" ht="18" customHeight="1">
      <c r="A18" s="450" t="s">
        <v>857</v>
      </c>
      <c r="B18" s="419">
        <f t="shared" si="0"/>
        <v>1528</v>
      </c>
      <c r="C18" s="419">
        <v>2966</v>
      </c>
      <c r="D18" s="420">
        <f t="shared" si="1"/>
        <v>94.10994764397907</v>
      </c>
      <c r="E18" s="419">
        <v>796</v>
      </c>
      <c r="F18" s="419">
        <v>232</v>
      </c>
      <c r="G18" s="420">
        <f t="shared" si="2"/>
        <v>-70.85427135678393</v>
      </c>
      <c r="H18" s="419">
        <v>0</v>
      </c>
      <c r="I18" s="419">
        <v>0</v>
      </c>
      <c r="J18" s="420">
        <f t="shared" si="3"/>
        <v>0</v>
      </c>
      <c r="K18" s="450" t="s">
        <v>857</v>
      </c>
      <c r="L18" s="419">
        <v>694</v>
      </c>
      <c r="M18" s="419">
        <v>318</v>
      </c>
      <c r="N18" s="420">
        <f t="shared" si="4"/>
        <v>-54.17867435158501</v>
      </c>
      <c r="O18" s="419">
        <v>33</v>
      </c>
      <c r="P18" s="419">
        <v>2415</v>
      </c>
      <c r="Q18" s="420">
        <f t="shared" si="5"/>
        <v>7218.181818181819</v>
      </c>
      <c r="R18" s="421">
        <v>5</v>
      </c>
      <c r="S18" s="416">
        <v>1</v>
      </c>
      <c r="T18" s="417">
        <f t="shared" si="6"/>
        <v>-80</v>
      </c>
    </row>
    <row r="19" spans="1:20" s="418" customFormat="1" ht="18" customHeight="1">
      <c r="A19" s="450" t="s">
        <v>858</v>
      </c>
      <c r="B19" s="419">
        <f t="shared" si="0"/>
        <v>0</v>
      </c>
      <c r="C19" s="419">
        <v>44</v>
      </c>
      <c r="D19" s="420">
        <f t="shared" si="1"/>
        <v>0</v>
      </c>
      <c r="E19" s="419"/>
      <c r="F19" s="419">
        <v>15</v>
      </c>
      <c r="G19" s="420">
        <f t="shared" si="2"/>
        <v>0</v>
      </c>
      <c r="H19" s="419"/>
      <c r="I19" s="419">
        <v>16</v>
      </c>
      <c r="J19" s="420">
        <f t="shared" si="3"/>
        <v>0</v>
      </c>
      <c r="K19" s="450" t="s">
        <v>858</v>
      </c>
      <c r="L19" s="419"/>
      <c r="M19" s="419">
        <v>13</v>
      </c>
      <c r="N19" s="420">
        <f t="shared" si="4"/>
        <v>0</v>
      </c>
      <c r="O19" s="419"/>
      <c r="P19" s="419">
        <v>0</v>
      </c>
      <c r="Q19" s="420">
        <f t="shared" si="5"/>
        <v>0</v>
      </c>
      <c r="R19" s="421"/>
      <c r="S19" s="416">
        <v>0</v>
      </c>
      <c r="T19" s="417">
        <f t="shared" si="6"/>
        <v>0</v>
      </c>
    </row>
    <row r="20" spans="1:20" s="418" customFormat="1" ht="18" customHeight="1">
      <c r="A20" s="450" t="s">
        <v>859</v>
      </c>
      <c r="B20" s="419">
        <f t="shared" si="0"/>
        <v>0</v>
      </c>
      <c r="C20" s="419">
        <v>0</v>
      </c>
      <c r="D20" s="420">
        <f t="shared" si="1"/>
        <v>0</v>
      </c>
      <c r="E20" s="419"/>
      <c r="F20" s="419">
        <v>0</v>
      </c>
      <c r="G20" s="420">
        <f t="shared" si="2"/>
        <v>0</v>
      </c>
      <c r="H20" s="419"/>
      <c r="I20" s="419">
        <v>0</v>
      </c>
      <c r="J20" s="420">
        <f t="shared" si="3"/>
        <v>0</v>
      </c>
      <c r="K20" s="450" t="s">
        <v>859</v>
      </c>
      <c r="L20" s="419"/>
      <c r="M20" s="419">
        <v>0</v>
      </c>
      <c r="N20" s="420">
        <f t="shared" si="4"/>
        <v>0</v>
      </c>
      <c r="O20" s="419"/>
      <c r="P20" s="419">
        <v>0</v>
      </c>
      <c r="Q20" s="420">
        <f t="shared" si="5"/>
        <v>0</v>
      </c>
      <c r="R20" s="421"/>
      <c r="S20" s="416">
        <v>0</v>
      </c>
      <c r="T20" s="417">
        <f t="shared" si="6"/>
        <v>0</v>
      </c>
    </row>
    <row r="21" spans="1:20" s="418" customFormat="1" ht="18" customHeight="1">
      <c r="A21" s="450" t="s">
        <v>775</v>
      </c>
      <c r="B21" s="419">
        <f t="shared" si="0"/>
        <v>49</v>
      </c>
      <c r="C21" s="419">
        <v>547</v>
      </c>
      <c r="D21" s="420">
        <f t="shared" si="1"/>
        <v>1016.3265306122449</v>
      </c>
      <c r="E21" s="419">
        <v>2</v>
      </c>
      <c r="F21" s="419">
        <v>0</v>
      </c>
      <c r="G21" s="420">
        <f t="shared" si="2"/>
        <v>0</v>
      </c>
      <c r="H21" s="419">
        <v>39</v>
      </c>
      <c r="I21" s="419">
        <v>2</v>
      </c>
      <c r="J21" s="420">
        <f t="shared" si="3"/>
        <v>-94.87179487179486</v>
      </c>
      <c r="K21" s="450" t="s">
        <v>775</v>
      </c>
      <c r="L21" s="419">
        <v>8</v>
      </c>
      <c r="M21" s="419">
        <v>545</v>
      </c>
      <c r="N21" s="420">
        <f t="shared" si="4"/>
        <v>6712.5</v>
      </c>
      <c r="O21" s="419">
        <v>0</v>
      </c>
      <c r="P21" s="419">
        <v>0</v>
      </c>
      <c r="Q21" s="420">
        <f t="shared" si="5"/>
        <v>0</v>
      </c>
      <c r="R21" s="421">
        <v>0</v>
      </c>
      <c r="S21" s="416">
        <v>0</v>
      </c>
      <c r="T21" s="417">
        <f t="shared" si="6"/>
        <v>0</v>
      </c>
    </row>
    <row r="22" spans="1:20" s="418" customFormat="1" ht="18" customHeight="1">
      <c r="A22" s="450" t="s">
        <v>860</v>
      </c>
      <c r="B22" s="419">
        <f t="shared" si="0"/>
        <v>0</v>
      </c>
      <c r="C22" s="419">
        <v>24</v>
      </c>
      <c r="D22" s="420">
        <f t="shared" si="1"/>
        <v>0</v>
      </c>
      <c r="E22" s="419"/>
      <c r="F22" s="419">
        <v>9</v>
      </c>
      <c r="G22" s="420">
        <f t="shared" si="2"/>
        <v>0</v>
      </c>
      <c r="H22" s="419"/>
      <c r="I22" s="419">
        <v>6</v>
      </c>
      <c r="J22" s="420">
        <f t="shared" si="3"/>
        <v>0</v>
      </c>
      <c r="K22" s="450" t="s">
        <v>860</v>
      </c>
      <c r="L22" s="419"/>
      <c r="M22" s="419">
        <v>2</v>
      </c>
      <c r="N22" s="420">
        <f t="shared" si="4"/>
        <v>0</v>
      </c>
      <c r="O22" s="419"/>
      <c r="P22" s="419">
        <v>4</v>
      </c>
      <c r="Q22" s="420">
        <f t="shared" si="5"/>
        <v>0</v>
      </c>
      <c r="R22" s="421"/>
      <c r="S22" s="416">
        <v>3</v>
      </c>
      <c r="T22" s="417">
        <f t="shared" si="6"/>
        <v>0</v>
      </c>
    </row>
    <row r="23" spans="1:20" s="418" customFormat="1" ht="18" customHeight="1">
      <c r="A23" s="450" t="s">
        <v>777</v>
      </c>
      <c r="B23" s="419">
        <f t="shared" si="0"/>
        <v>0</v>
      </c>
      <c r="C23" s="419">
        <v>0</v>
      </c>
      <c r="D23" s="420">
        <f t="shared" si="1"/>
        <v>0</v>
      </c>
      <c r="E23" s="419"/>
      <c r="F23" s="419">
        <v>0</v>
      </c>
      <c r="G23" s="420">
        <f t="shared" si="2"/>
        <v>0</v>
      </c>
      <c r="H23" s="419"/>
      <c r="I23" s="419">
        <v>0</v>
      </c>
      <c r="J23" s="420">
        <f t="shared" si="3"/>
        <v>0</v>
      </c>
      <c r="K23" s="450" t="s">
        <v>777</v>
      </c>
      <c r="L23" s="419"/>
      <c r="M23" s="419">
        <v>0</v>
      </c>
      <c r="N23" s="420">
        <f t="shared" si="4"/>
        <v>0</v>
      </c>
      <c r="O23" s="419"/>
      <c r="P23" s="419">
        <v>0</v>
      </c>
      <c r="Q23" s="420">
        <f t="shared" si="5"/>
        <v>0</v>
      </c>
      <c r="R23" s="421"/>
      <c r="S23" s="416">
        <v>0</v>
      </c>
      <c r="T23" s="417">
        <f t="shared" si="6"/>
        <v>0</v>
      </c>
    </row>
    <row r="24" spans="1:20" s="425" customFormat="1" ht="18" customHeight="1">
      <c r="A24" s="423" t="s">
        <v>817</v>
      </c>
      <c r="B24" s="424">
        <f>SUM(B7:B23)</f>
        <v>25706</v>
      </c>
      <c r="C24" s="424">
        <v>36181</v>
      </c>
      <c r="D24" s="420">
        <f t="shared" si="1"/>
        <v>40.74924142223606</v>
      </c>
      <c r="E24" s="424">
        <f>SUM(E7:E23)</f>
        <v>5798</v>
      </c>
      <c r="F24" s="424">
        <v>7683</v>
      </c>
      <c r="G24" s="420">
        <f t="shared" si="2"/>
        <v>32.511210762331835</v>
      </c>
      <c r="H24" s="424">
        <v>3742</v>
      </c>
      <c r="I24" s="424">
        <v>4941</v>
      </c>
      <c r="J24" s="420">
        <f t="shared" si="3"/>
        <v>32.04168893639765</v>
      </c>
      <c r="K24" s="423" t="s">
        <v>817</v>
      </c>
      <c r="L24" s="424">
        <f>SUM(L7:L23)</f>
        <v>9902</v>
      </c>
      <c r="M24" s="424">
        <v>11808</v>
      </c>
      <c r="N24" s="420">
        <f t="shared" si="4"/>
        <v>19.248636639062823</v>
      </c>
      <c r="O24" s="424">
        <f>SUM(O7:O23)</f>
        <v>3411</v>
      </c>
      <c r="P24" s="424">
        <v>8195</v>
      </c>
      <c r="Q24" s="420">
        <f t="shared" si="5"/>
        <v>140.2521254763999</v>
      </c>
      <c r="R24" s="424">
        <f>SUM(R7:R23)</f>
        <v>2853</v>
      </c>
      <c r="S24" s="424">
        <v>3554</v>
      </c>
      <c r="T24" s="417">
        <f t="shared" si="6"/>
        <v>24.57062740974414</v>
      </c>
    </row>
    <row r="25" spans="1:20" s="418" customFormat="1" ht="18" customHeight="1">
      <c r="A25" s="451" t="s">
        <v>32</v>
      </c>
      <c r="B25" s="416">
        <f>SUM(B26:B31)</f>
        <v>73044</v>
      </c>
      <c r="C25" s="416">
        <v>87953</v>
      </c>
      <c r="D25" s="420"/>
      <c r="E25" s="416">
        <f>SUM(E26:E31)</f>
        <v>26476</v>
      </c>
      <c r="F25" s="416">
        <v>30375</v>
      </c>
      <c r="G25" s="420"/>
      <c r="H25" s="416">
        <v>3111</v>
      </c>
      <c r="I25" s="416">
        <v>4770</v>
      </c>
      <c r="J25" s="420"/>
      <c r="K25" s="451" t="s">
        <v>32</v>
      </c>
      <c r="L25" s="416">
        <f>SUM(L26:L31)</f>
        <v>20538</v>
      </c>
      <c r="M25" s="416">
        <v>27051</v>
      </c>
      <c r="N25" s="420"/>
      <c r="O25" s="416">
        <f>SUM(O26:O31)</f>
        <v>18819</v>
      </c>
      <c r="P25" s="416">
        <v>20650</v>
      </c>
      <c r="Q25" s="420"/>
      <c r="R25" s="416">
        <f>SUM(R26:R31)</f>
        <v>4100</v>
      </c>
      <c r="S25" s="416">
        <v>5107</v>
      </c>
      <c r="T25" s="417"/>
    </row>
    <row r="26" spans="1:20" s="418" customFormat="1" ht="18" customHeight="1">
      <c r="A26" s="451" t="s">
        <v>767</v>
      </c>
      <c r="B26" s="426">
        <f aca="true" t="shared" si="7" ref="B26:B31">E26+H26+L26+O26+R26</f>
        <v>66708</v>
      </c>
      <c r="C26" s="426">
        <v>78973</v>
      </c>
      <c r="D26" s="439"/>
      <c r="E26" s="426">
        <v>24531</v>
      </c>
      <c r="F26" s="426">
        <v>27675</v>
      </c>
      <c r="G26" s="439"/>
      <c r="H26" s="426">
        <v>2862</v>
      </c>
      <c r="I26" s="426">
        <v>4429</v>
      </c>
      <c r="J26" s="439"/>
      <c r="K26" s="451" t="s">
        <v>767</v>
      </c>
      <c r="L26" s="426">
        <v>19167</v>
      </c>
      <c r="M26" s="426">
        <v>24301</v>
      </c>
      <c r="N26" s="439"/>
      <c r="O26" s="426">
        <v>16464</v>
      </c>
      <c r="P26" s="426">
        <v>17956</v>
      </c>
      <c r="Q26" s="440"/>
      <c r="R26" s="416">
        <v>3684</v>
      </c>
      <c r="S26" s="416">
        <v>4612</v>
      </c>
      <c r="T26" s="417"/>
    </row>
    <row r="27" spans="1:20" s="418" customFormat="1" ht="18" customHeight="1">
      <c r="A27" s="451" t="s">
        <v>768</v>
      </c>
      <c r="B27" s="426">
        <f t="shared" si="7"/>
        <v>6282</v>
      </c>
      <c r="C27" s="426">
        <v>8978</v>
      </c>
      <c r="D27" s="421"/>
      <c r="E27" s="421">
        <v>1919</v>
      </c>
      <c r="F27" s="421">
        <v>2700</v>
      </c>
      <c r="G27" s="421"/>
      <c r="H27" s="421">
        <v>240</v>
      </c>
      <c r="I27" s="421">
        <v>341</v>
      </c>
      <c r="J27" s="421"/>
      <c r="K27" s="451" t="s">
        <v>768</v>
      </c>
      <c r="L27" s="421">
        <v>1352</v>
      </c>
      <c r="M27" s="421">
        <v>2750</v>
      </c>
      <c r="N27" s="421"/>
      <c r="O27" s="421">
        <v>2355</v>
      </c>
      <c r="P27" s="421">
        <v>2694</v>
      </c>
      <c r="Q27" s="421"/>
      <c r="R27" s="421">
        <v>416</v>
      </c>
      <c r="S27" s="421">
        <v>493</v>
      </c>
      <c r="T27" s="417"/>
    </row>
    <row r="28" spans="1:20" s="418" customFormat="1" ht="18" customHeight="1">
      <c r="A28" s="452" t="s">
        <v>861</v>
      </c>
      <c r="B28" s="428">
        <f t="shared" si="7"/>
        <v>0</v>
      </c>
      <c r="C28" s="428">
        <v>0</v>
      </c>
      <c r="D28" s="428"/>
      <c r="E28" s="428"/>
      <c r="F28" s="428"/>
      <c r="G28" s="428"/>
      <c r="H28" s="428"/>
      <c r="I28" s="428"/>
      <c r="J28" s="428"/>
      <c r="K28" s="452" t="s">
        <v>861</v>
      </c>
      <c r="L28" s="428"/>
      <c r="M28" s="428"/>
      <c r="N28" s="428"/>
      <c r="O28" s="428"/>
      <c r="P28" s="428"/>
      <c r="Q28" s="429"/>
      <c r="R28" s="416"/>
      <c r="S28" s="416"/>
      <c r="T28" s="417"/>
    </row>
    <row r="29" spans="1:20" s="418" customFormat="1" ht="18" customHeight="1">
      <c r="A29" s="452" t="s">
        <v>862</v>
      </c>
      <c r="B29" s="428">
        <f t="shared" si="7"/>
        <v>0</v>
      </c>
      <c r="C29" s="428">
        <v>0</v>
      </c>
      <c r="D29" s="428"/>
      <c r="E29" s="428"/>
      <c r="F29" s="428"/>
      <c r="G29" s="428"/>
      <c r="H29" s="428"/>
      <c r="I29" s="428"/>
      <c r="J29" s="428"/>
      <c r="K29" s="452" t="s">
        <v>862</v>
      </c>
      <c r="L29" s="428"/>
      <c r="M29" s="428"/>
      <c r="N29" s="428"/>
      <c r="O29" s="428"/>
      <c r="P29" s="428"/>
      <c r="Q29" s="429"/>
      <c r="R29" s="416"/>
      <c r="S29" s="416"/>
      <c r="T29" s="417"/>
    </row>
    <row r="30" spans="1:20" s="418" customFormat="1" ht="18" customHeight="1">
      <c r="A30" s="452" t="s">
        <v>772</v>
      </c>
      <c r="B30" s="428">
        <f t="shared" si="7"/>
        <v>54</v>
      </c>
      <c r="C30" s="428">
        <v>2</v>
      </c>
      <c r="D30" s="428"/>
      <c r="E30" s="428">
        <v>26</v>
      </c>
      <c r="F30" s="428"/>
      <c r="G30" s="428"/>
      <c r="H30" s="428">
        <v>9</v>
      </c>
      <c r="I30" s="428"/>
      <c r="J30" s="428"/>
      <c r="K30" s="452" t="s">
        <v>772</v>
      </c>
      <c r="L30" s="428">
        <v>19</v>
      </c>
      <c r="M30" s="428"/>
      <c r="N30" s="428"/>
      <c r="O30" s="428"/>
      <c r="P30" s="428"/>
      <c r="Q30" s="429"/>
      <c r="R30" s="416"/>
      <c r="S30" s="416">
        <v>2</v>
      </c>
      <c r="T30" s="417"/>
    </row>
    <row r="31" spans="1:20" s="418" customFormat="1" ht="18" customHeight="1">
      <c r="A31" s="452" t="s">
        <v>773</v>
      </c>
      <c r="B31" s="428">
        <f t="shared" si="7"/>
        <v>0</v>
      </c>
      <c r="C31" s="428">
        <v>0</v>
      </c>
      <c r="D31" s="428"/>
      <c r="E31" s="428"/>
      <c r="F31" s="428"/>
      <c r="G31" s="428"/>
      <c r="H31" s="428"/>
      <c r="I31" s="428"/>
      <c r="J31" s="428"/>
      <c r="K31" s="452" t="s">
        <v>773</v>
      </c>
      <c r="L31" s="428"/>
      <c r="M31" s="428"/>
      <c r="N31" s="428"/>
      <c r="O31" s="428"/>
      <c r="P31" s="428"/>
      <c r="Q31" s="429"/>
      <c r="R31" s="416"/>
      <c r="S31" s="416"/>
      <c r="T31" s="417"/>
    </row>
    <row r="32" spans="1:20" s="435" customFormat="1" ht="18" customHeight="1">
      <c r="A32" s="433" t="s">
        <v>818</v>
      </c>
      <c r="B32" s="432">
        <f>B24+B25</f>
        <v>98750</v>
      </c>
      <c r="C32" s="432">
        <v>124134</v>
      </c>
      <c r="D32" s="432"/>
      <c r="E32" s="432">
        <f>E24+E25</f>
        <v>32274</v>
      </c>
      <c r="F32" s="432">
        <v>38058</v>
      </c>
      <c r="G32" s="432"/>
      <c r="H32" s="432">
        <v>6853</v>
      </c>
      <c r="I32" s="432">
        <v>9711</v>
      </c>
      <c r="J32" s="432"/>
      <c r="K32" s="433" t="s">
        <v>818</v>
      </c>
      <c r="L32" s="432">
        <f>L24+L25</f>
        <v>30440</v>
      </c>
      <c r="M32" s="432">
        <v>38859</v>
      </c>
      <c r="N32" s="432"/>
      <c r="O32" s="432">
        <f>O24+O25</f>
        <v>22230</v>
      </c>
      <c r="P32" s="432">
        <v>28845</v>
      </c>
      <c r="Q32" s="432"/>
      <c r="R32" s="432">
        <f>R24+R25</f>
        <v>6953</v>
      </c>
      <c r="S32" s="432">
        <v>8661</v>
      </c>
      <c r="T32" s="434"/>
    </row>
  </sheetData>
  <sheetProtection/>
  <mergeCells count="24">
    <mergeCell ref="O5:O6"/>
    <mergeCell ref="P5:Q5"/>
    <mergeCell ref="R5:R6"/>
    <mergeCell ref="S5:T5"/>
    <mergeCell ref="O4:Q4"/>
    <mergeCell ref="R4:T4"/>
    <mergeCell ref="E4:G4"/>
    <mergeCell ref="H4:J4"/>
    <mergeCell ref="B5:B6"/>
    <mergeCell ref="C5:D5"/>
    <mergeCell ref="E5:E6"/>
    <mergeCell ref="F5:G5"/>
    <mergeCell ref="H5:H6"/>
    <mergeCell ref="I5:J5"/>
    <mergeCell ref="K4:K6"/>
    <mergeCell ref="L4:N4"/>
    <mergeCell ref="L5:L6"/>
    <mergeCell ref="M5:N5"/>
    <mergeCell ref="A2:J2"/>
    <mergeCell ref="K2:T2"/>
    <mergeCell ref="I3:J3"/>
    <mergeCell ref="S3:T3"/>
    <mergeCell ref="A4:A6"/>
    <mergeCell ref="B4:D4"/>
  </mergeCells>
  <printOptions/>
  <pageMargins left="0.5905511811023623" right="0.3937007874015748" top="0.7874015748031497" bottom="0.984251968503937" header="0.5118110236220472" footer="0.5118110236220472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92D050"/>
  </sheetPr>
  <dimension ref="A1:U29"/>
  <sheetViews>
    <sheetView showZeros="0" workbookViewId="0" topLeftCell="A1">
      <selection activeCell="H5" sqref="H5:H6"/>
    </sheetView>
  </sheetViews>
  <sheetFormatPr defaultColWidth="9.00390625" defaultRowHeight="14.25"/>
  <cols>
    <col min="1" max="1" width="15.375" style="436" customWidth="1"/>
    <col min="2" max="10" width="7.625" style="436" customWidth="1"/>
    <col min="11" max="11" width="15.375" style="436" customWidth="1"/>
    <col min="12" max="17" width="7.625" style="436" customWidth="1"/>
    <col min="18" max="18" width="7.625" style="437" customWidth="1"/>
    <col min="19" max="19" width="7.625" style="438" customWidth="1"/>
    <col min="20" max="20" width="7.625" style="437" customWidth="1"/>
    <col min="21" max="16384" width="9.00390625" style="436" customWidth="1"/>
  </cols>
  <sheetData>
    <row r="1" spans="1:20" s="400" customFormat="1" ht="16.5" customHeight="1">
      <c r="A1" s="399" t="s">
        <v>827</v>
      </c>
      <c r="K1" s="399" t="s">
        <v>828</v>
      </c>
      <c r="R1" s="401"/>
      <c r="S1" s="402"/>
      <c r="T1" s="401"/>
    </row>
    <row r="2" spans="1:21" s="404" customFormat="1" ht="26.25" customHeight="1">
      <c r="A2" s="551" t="s">
        <v>874</v>
      </c>
      <c r="B2" s="551"/>
      <c r="C2" s="551"/>
      <c r="D2" s="551"/>
      <c r="E2" s="551"/>
      <c r="F2" s="551"/>
      <c r="G2" s="551"/>
      <c r="H2" s="551"/>
      <c r="I2" s="551"/>
      <c r="J2" s="551"/>
      <c r="K2" s="551" t="s">
        <v>874</v>
      </c>
      <c r="L2" s="551"/>
      <c r="M2" s="551"/>
      <c r="N2" s="551"/>
      <c r="O2" s="551"/>
      <c r="P2" s="551"/>
      <c r="Q2" s="551"/>
      <c r="R2" s="551"/>
      <c r="S2" s="551"/>
      <c r="T2" s="551"/>
      <c r="U2" s="403"/>
    </row>
    <row r="3" spans="1:20" s="409" customFormat="1" ht="15.75" customHeight="1">
      <c r="A3" s="405"/>
      <c r="B3" s="405"/>
      <c r="C3" s="405"/>
      <c r="D3" s="405"/>
      <c r="E3" s="405"/>
      <c r="F3" s="405"/>
      <c r="G3" s="405"/>
      <c r="H3" s="405"/>
      <c r="I3" s="552" t="s">
        <v>2</v>
      </c>
      <c r="J3" s="552"/>
      <c r="K3" s="406"/>
      <c r="L3" s="407"/>
      <c r="M3" s="405"/>
      <c r="N3" s="405"/>
      <c r="O3" s="405"/>
      <c r="P3" s="405"/>
      <c r="Q3" s="405"/>
      <c r="R3" s="408"/>
      <c r="S3" s="552" t="s">
        <v>2</v>
      </c>
      <c r="T3" s="552"/>
    </row>
    <row r="4" spans="1:20" s="410" customFormat="1" ht="19.5" customHeight="1">
      <c r="A4" s="543" t="s">
        <v>3</v>
      </c>
      <c r="B4" s="549" t="s">
        <v>805</v>
      </c>
      <c r="C4" s="553"/>
      <c r="D4" s="550"/>
      <c r="E4" s="546" t="s">
        <v>806</v>
      </c>
      <c r="F4" s="547"/>
      <c r="G4" s="548"/>
      <c r="H4" s="546" t="s">
        <v>807</v>
      </c>
      <c r="I4" s="547"/>
      <c r="J4" s="548"/>
      <c r="K4" s="543" t="s">
        <v>3</v>
      </c>
      <c r="L4" s="546" t="s">
        <v>808</v>
      </c>
      <c r="M4" s="547"/>
      <c r="N4" s="548"/>
      <c r="O4" s="546" t="s">
        <v>809</v>
      </c>
      <c r="P4" s="547"/>
      <c r="Q4" s="548"/>
      <c r="R4" s="546" t="s">
        <v>810</v>
      </c>
      <c r="S4" s="547"/>
      <c r="T4" s="548"/>
    </row>
    <row r="5" spans="1:20" s="410" customFormat="1" ht="19.5" customHeight="1">
      <c r="A5" s="544"/>
      <c r="B5" s="543" t="s">
        <v>329</v>
      </c>
      <c r="C5" s="549" t="s">
        <v>343</v>
      </c>
      <c r="D5" s="550"/>
      <c r="E5" s="543" t="s">
        <v>329</v>
      </c>
      <c r="F5" s="549" t="s">
        <v>343</v>
      </c>
      <c r="G5" s="550"/>
      <c r="H5" s="543" t="s">
        <v>329</v>
      </c>
      <c r="I5" s="549" t="s">
        <v>343</v>
      </c>
      <c r="J5" s="550"/>
      <c r="K5" s="544"/>
      <c r="L5" s="543" t="s">
        <v>329</v>
      </c>
      <c r="M5" s="549" t="s">
        <v>343</v>
      </c>
      <c r="N5" s="550"/>
      <c r="O5" s="543" t="s">
        <v>329</v>
      </c>
      <c r="P5" s="549" t="s">
        <v>343</v>
      </c>
      <c r="Q5" s="550"/>
      <c r="R5" s="543" t="s">
        <v>329</v>
      </c>
      <c r="S5" s="549" t="s">
        <v>343</v>
      </c>
      <c r="T5" s="550"/>
    </row>
    <row r="6" spans="1:20" s="413" customFormat="1" ht="24" customHeight="1">
      <c r="A6" s="545"/>
      <c r="B6" s="545"/>
      <c r="C6" s="411" t="s">
        <v>5</v>
      </c>
      <c r="D6" s="412" t="s">
        <v>871</v>
      </c>
      <c r="E6" s="545"/>
      <c r="F6" s="411" t="s">
        <v>5</v>
      </c>
      <c r="G6" s="412" t="s">
        <v>871</v>
      </c>
      <c r="H6" s="545"/>
      <c r="I6" s="411" t="s">
        <v>5</v>
      </c>
      <c r="J6" s="412" t="s">
        <v>871</v>
      </c>
      <c r="K6" s="545"/>
      <c r="L6" s="545"/>
      <c r="M6" s="411" t="s">
        <v>5</v>
      </c>
      <c r="N6" s="412" t="s">
        <v>871</v>
      </c>
      <c r="O6" s="545"/>
      <c r="P6" s="411" t="s">
        <v>5</v>
      </c>
      <c r="Q6" s="412" t="s">
        <v>871</v>
      </c>
      <c r="R6" s="545"/>
      <c r="S6" s="411" t="s">
        <v>5</v>
      </c>
      <c r="T6" s="412" t="s">
        <v>871</v>
      </c>
    </row>
    <row r="7" spans="1:20" s="418" customFormat="1" ht="30" customHeight="1">
      <c r="A7" s="453" t="s">
        <v>36</v>
      </c>
      <c r="B7" s="419">
        <f aca="true" t="shared" si="0" ref="B7:C15">E7+H7+L7+O7+R7</f>
        <v>0</v>
      </c>
      <c r="C7" s="419">
        <f t="shared" si="0"/>
        <v>0</v>
      </c>
      <c r="D7" s="420">
        <f>_xlfn.IFERROR((C7-B7)/B7*100,"")</f>
      </c>
      <c r="E7" s="419"/>
      <c r="F7" s="419"/>
      <c r="G7" s="420">
        <f>_xlfn.IFERROR((F7-E7)/E7*100,"")</f>
      </c>
      <c r="H7" s="419"/>
      <c r="I7" s="419"/>
      <c r="J7" s="420">
        <f>_xlfn.IFERROR((I7-H7)/H7*100,"")</f>
      </c>
      <c r="K7" s="453" t="s">
        <v>36</v>
      </c>
      <c r="L7" s="419"/>
      <c r="M7" s="419"/>
      <c r="N7" s="420">
        <f>_xlfn.IFERROR((M7-L7)/L7*100,"")</f>
      </c>
      <c r="O7" s="419"/>
      <c r="P7" s="419"/>
      <c r="Q7" s="420">
        <f>_xlfn.IFERROR((P7-O7)/O7*100,"")</f>
      </c>
      <c r="R7" s="421"/>
      <c r="S7" s="416"/>
      <c r="T7" s="417">
        <f>_xlfn.IFERROR((S7-R7)/R7*100,"")</f>
      </c>
    </row>
    <row r="8" spans="1:20" s="418" customFormat="1" ht="30" customHeight="1">
      <c r="A8" s="454" t="s">
        <v>37</v>
      </c>
      <c r="B8" s="419">
        <f t="shared" si="0"/>
        <v>0</v>
      </c>
      <c r="C8" s="419">
        <f t="shared" si="0"/>
        <v>0</v>
      </c>
      <c r="D8" s="420">
        <f>_xlfn.IFERROR((C8-B8)/B8*100,"")</f>
      </c>
      <c r="E8" s="419"/>
      <c r="F8" s="419"/>
      <c r="G8" s="420">
        <f>_xlfn.IFERROR((F8-E8)/E8*100,"")</f>
      </c>
      <c r="H8" s="419"/>
      <c r="I8" s="419"/>
      <c r="J8" s="420">
        <f>_xlfn.IFERROR((I8-H8)/H8*100,"")</f>
      </c>
      <c r="K8" s="454" t="s">
        <v>37</v>
      </c>
      <c r="L8" s="419"/>
      <c r="M8" s="419"/>
      <c r="N8" s="420">
        <f>_xlfn.IFERROR((M8-L8)/L8*100,"")</f>
      </c>
      <c r="O8" s="419"/>
      <c r="P8" s="419"/>
      <c r="Q8" s="420">
        <f>_xlfn.IFERROR((P8-O8)/O8*100,"")</f>
      </c>
      <c r="R8" s="421"/>
      <c r="S8" s="416"/>
      <c r="T8" s="417">
        <f>_xlfn.IFERROR((S8-R8)/R8*100,"")</f>
      </c>
    </row>
    <row r="9" spans="1:20" s="418" customFormat="1" ht="30" customHeight="1">
      <c r="A9" s="455" t="s">
        <v>848</v>
      </c>
      <c r="B9" s="419">
        <f t="shared" si="0"/>
        <v>1253</v>
      </c>
      <c r="C9" s="419">
        <f t="shared" si="0"/>
        <v>0</v>
      </c>
      <c r="D9" s="420"/>
      <c r="E9" s="419"/>
      <c r="F9" s="419"/>
      <c r="G9" s="420">
        <f>_xlfn.IFERROR((F9-E9)/E9*100,"")</f>
      </c>
      <c r="H9" s="419"/>
      <c r="I9" s="419"/>
      <c r="J9" s="420">
        <f>_xlfn.IFERROR((I9-H9)/H9*100,"")</f>
      </c>
      <c r="K9" s="455" t="s">
        <v>848</v>
      </c>
      <c r="L9" s="419">
        <v>1253</v>
      </c>
      <c r="M9" s="419"/>
      <c r="N9" s="420"/>
      <c r="O9" s="419"/>
      <c r="P9" s="419"/>
      <c r="Q9" s="420">
        <f>_xlfn.IFERROR((P9-O9)/O9*100,"")</f>
      </c>
      <c r="R9" s="421"/>
      <c r="S9" s="416"/>
      <c r="T9" s="417">
        <f>_xlfn.IFERROR((S9-R9)/R9*100,"")</f>
      </c>
    </row>
    <row r="10" spans="1:20" s="418" customFormat="1" ht="30" customHeight="1">
      <c r="A10" s="455" t="s">
        <v>849</v>
      </c>
      <c r="B10" s="419">
        <f t="shared" si="0"/>
        <v>0</v>
      </c>
      <c r="C10" s="419">
        <f t="shared" si="0"/>
        <v>0</v>
      </c>
      <c r="D10" s="420">
        <f>_xlfn.IFERROR((C10-B10)/B10*100,"")</f>
      </c>
      <c r="E10" s="419"/>
      <c r="F10" s="419"/>
      <c r="G10" s="420">
        <f>_xlfn.IFERROR((F10-E10)/E10*100,"")</f>
      </c>
      <c r="H10" s="419"/>
      <c r="I10" s="419"/>
      <c r="J10" s="420">
        <f>_xlfn.IFERROR((I10-H10)/H10*100,"")</f>
      </c>
      <c r="K10" s="455" t="s">
        <v>849</v>
      </c>
      <c r="L10" s="419"/>
      <c r="M10" s="419"/>
      <c r="N10" s="420"/>
      <c r="O10" s="419"/>
      <c r="P10" s="419"/>
      <c r="Q10" s="420">
        <f>_xlfn.IFERROR((P10-O10)/O10*100,"")</f>
      </c>
      <c r="R10" s="421"/>
      <c r="S10" s="416"/>
      <c r="T10" s="417">
        <f>_xlfn.IFERROR((S10-R10)/R10*100,"")</f>
      </c>
    </row>
    <row r="11" spans="1:20" s="418" customFormat="1" ht="30" customHeight="1">
      <c r="A11" s="455" t="s">
        <v>850</v>
      </c>
      <c r="B11" s="419">
        <f t="shared" si="0"/>
        <v>0</v>
      </c>
      <c r="C11" s="419">
        <f t="shared" si="0"/>
        <v>0</v>
      </c>
      <c r="D11" s="420">
        <f>_xlfn.IFERROR((C11-B11)/B11*100,"")</f>
      </c>
      <c r="E11" s="419"/>
      <c r="F11" s="419"/>
      <c r="G11" s="420">
        <f>_xlfn.IFERROR((F11-E11)/E11*100,"")</f>
      </c>
      <c r="H11" s="419"/>
      <c r="I11" s="419"/>
      <c r="J11" s="420">
        <f>_xlfn.IFERROR((I11-H11)/H11*100,"")</f>
      </c>
      <c r="K11" s="455" t="s">
        <v>850</v>
      </c>
      <c r="L11" s="419"/>
      <c r="M11" s="419"/>
      <c r="N11" s="420"/>
      <c r="O11" s="419"/>
      <c r="P11" s="419"/>
      <c r="Q11" s="420">
        <f>_xlfn.IFERROR((P11-O11)/O11*100,"")</f>
      </c>
      <c r="R11" s="421"/>
      <c r="S11" s="416"/>
      <c r="T11" s="417">
        <f>_xlfn.IFERROR((S11-R11)/R11*100,"")</f>
      </c>
    </row>
    <row r="12" spans="1:20" s="418" customFormat="1" ht="30" customHeight="1">
      <c r="A12" s="455" t="s">
        <v>851</v>
      </c>
      <c r="B12" s="419">
        <f t="shared" si="0"/>
        <v>216.42</v>
      </c>
      <c r="C12" s="419">
        <f t="shared" si="0"/>
        <v>0</v>
      </c>
      <c r="D12" s="441">
        <f>IF(B12*C12=0,,(C12/B12-1)*100)</f>
        <v>0</v>
      </c>
      <c r="E12" s="419">
        <v>118</v>
      </c>
      <c r="F12" s="419"/>
      <c r="G12" s="420"/>
      <c r="H12" s="419">
        <v>17</v>
      </c>
      <c r="I12" s="419"/>
      <c r="J12" s="420"/>
      <c r="K12" s="455" t="s">
        <v>851</v>
      </c>
      <c r="L12" s="419">
        <v>13.22</v>
      </c>
      <c r="M12" s="419"/>
      <c r="N12" s="420"/>
      <c r="O12" s="419">
        <v>40</v>
      </c>
      <c r="P12" s="419"/>
      <c r="Q12" s="420"/>
      <c r="R12" s="421">
        <v>28.2</v>
      </c>
      <c r="S12" s="416"/>
      <c r="T12" s="441">
        <f>IF(R12*S12=0,,(S12/R12-1)*100)</f>
        <v>0</v>
      </c>
    </row>
    <row r="13" spans="1:20" s="418" customFormat="1" ht="30" customHeight="1">
      <c r="A13" s="455" t="s">
        <v>852</v>
      </c>
      <c r="B13" s="419">
        <f t="shared" si="0"/>
        <v>0</v>
      </c>
      <c r="C13" s="419">
        <f t="shared" si="0"/>
        <v>0</v>
      </c>
      <c r="D13" s="441">
        <f>IF(B13*C13=0,,(C13/B13-1)*100)</f>
        <v>0</v>
      </c>
      <c r="E13" s="419"/>
      <c r="F13" s="419"/>
      <c r="G13" s="420"/>
      <c r="H13" s="419"/>
      <c r="I13" s="419"/>
      <c r="J13" s="420"/>
      <c r="K13" s="455" t="s">
        <v>852</v>
      </c>
      <c r="L13" s="419"/>
      <c r="M13" s="419"/>
      <c r="N13" s="420"/>
      <c r="O13" s="419"/>
      <c r="P13" s="419"/>
      <c r="Q13" s="420"/>
      <c r="R13" s="421"/>
      <c r="S13" s="416"/>
      <c r="T13" s="417">
        <f>_xlfn.IFERROR((S13-R13)/R13*100,"")</f>
      </c>
    </row>
    <row r="14" spans="1:20" s="418" customFormat="1" ht="30" customHeight="1">
      <c r="A14" s="455" t="s">
        <v>819</v>
      </c>
      <c r="B14" s="419">
        <f t="shared" si="0"/>
        <v>0</v>
      </c>
      <c r="C14" s="419">
        <f t="shared" si="0"/>
        <v>0</v>
      </c>
      <c r="D14" s="441">
        <f>IF(B14*C14=0,,(C14/B14-1)*100)</f>
        <v>0</v>
      </c>
      <c r="E14" s="419"/>
      <c r="F14" s="419"/>
      <c r="G14" s="420"/>
      <c r="H14" s="419"/>
      <c r="I14" s="419"/>
      <c r="J14" s="420"/>
      <c r="K14" s="455" t="s">
        <v>819</v>
      </c>
      <c r="L14" s="419"/>
      <c r="M14" s="419"/>
      <c r="N14" s="420"/>
      <c r="O14" s="419"/>
      <c r="P14" s="419"/>
      <c r="Q14" s="420"/>
      <c r="R14" s="421"/>
      <c r="S14" s="416"/>
      <c r="T14" s="417">
        <f>_xlfn.IFERROR((S14-R14)/R14*100,"")</f>
      </c>
    </row>
    <row r="15" spans="1:20" s="425" customFormat="1" ht="30" customHeight="1">
      <c r="A15" s="455" t="s">
        <v>723</v>
      </c>
      <c r="B15" s="419">
        <f t="shared" si="0"/>
        <v>180.8</v>
      </c>
      <c r="C15" s="419">
        <f t="shared" si="0"/>
        <v>0</v>
      </c>
      <c r="D15" s="441">
        <f>IF(B15*C15=0,,(C15/B15-1)*100)</f>
        <v>0</v>
      </c>
      <c r="E15" s="419"/>
      <c r="F15" s="419"/>
      <c r="G15" s="420"/>
      <c r="H15" s="419">
        <v>180.8</v>
      </c>
      <c r="I15" s="419"/>
      <c r="J15" s="420"/>
      <c r="K15" s="455" t="s">
        <v>723</v>
      </c>
      <c r="L15" s="419"/>
      <c r="M15" s="419"/>
      <c r="N15" s="420"/>
      <c r="O15" s="419"/>
      <c r="P15" s="419"/>
      <c r="Q15" s="420"/>
      <c r="R15" s="421"/>
      <c r="S15" s="416"/>
      <c r="T15" s="417">
        <f>_xlfn.IFERROR((S15-R15)/R15*100,"")</f>
      </c>
    </row>
    <row r="16" spans="1:20" s="418" customFormat="1" ht="30" customHeight="1">
      <c r="A16" s="423" t="s">
        <v>813</v>
      </c>
      <c r="B16" s="424">
        <f>SUM(B7:B15)</f>
        <v>1650.22</v>
      </c>
      <c r="C16" s="424">
        <f>SUM(C7:C15)</f>
        <v>0</v>
      </c>
      <c r="D16" s="441">
        <f>IF(B16*C16=0,,(C16/B16-1)*100)</f>
        <v>0</v>
      </c>
      <c r="E16" s="424">
        <f>SUM(E7:E15)</f>
        <v>118</v>
      </c>
      <c r="F16" s="424">
        <f>SUM(F7:F15)</f>
        <v>0</v>
      </c>
      <c r="G16" s="442"/>
      <c r="H16" s="424">
        <f>SUM(H7:H15)</f>
        <v>197.8</v>
      </c>
      <c r="I16" s="424">
        <f>SUM(I7:I15)</f>
        <v>0</v>
      </c>
      <c r="J16" s="442"/>
      <c r="K16" s="423" t="s">
        <v>813</v>
      </c>
      <c r="L16" s="424">
        <f>SUM(L7:L15)</f>
        <v>1266.22</v>
      </c>
      <c r="M16" s="424">
        <f>SUM(M7:M15)</f>
        <v>0</v>
      </c>
      <c r="N16" s="442"/>
      <c r="O16" s="424">
        <f>SUM(O7:O15)</f>
        <v>40</v>
      </c>
      <c r="P16" s="424">
        <f>SUM(P7:P15)</f>
        <v>0</v>
      </c>
      <c r="Q16" s="442"/>
      <c r="R16" s="424">
        <f>SUM(R7:R15)</f>
        <v>28.2</v>
      </c>
      <c r="S16" s="424">
        <f>SUM(S7:S15)</f>
        <v>0</v>
      </c>
      <c r="T16" s="441">
        <f>IF(R16*S16=0,,(S16/R16-1)*100)</f>
        <v>0</v>
      </c>
    </row>
    <row r="17" spans="1:20" s="418" customFormat="1" ht="30" customHeight="1">
      <c r="A17" s="451" t="s">
        <v>48</v>
      </c>
      <c r="B17" s="421">
        <f>SUM(B18:B20)</f>
        <v>0</v>
      </c>
      <c r="C17" s="421">
        <f>SUM(C18:C20)</f>
        <v>19</v>
      </c>
      <c r="D17" s="443"/>
      <c r="E17" s="421">
        <f>SUM(E18:E20)</f>
        <v>0</v>
      </c>
      <c r="F17" s="421">
        <f>SUM(F18:F20)</f>
        <v>9</v>
      </c>
      <c r="G17" s="443"/>
      <c r="H17" s="421">
        <f>SUM(H18:H20)</f>
        <v>0</v>
      </c>
      <c r="I17" s="421">
        <f>SUM(I18:I20)</f>
        <v>0</v>
      </c>
      <c r="J17" s="443"/>
      <c r="K17" s="451" t="s">
        <v>48</v>
      </c>
      <c r="L17" s="421">
        <f>SUM(L18:L20)</f>
        <v>0</v>
      </c>
      <c r="M17" s="421">
        <f>SUM(M18:M20)</f>
        <v>10</v>
      </c>
      <c r="N17" s="443"/>
      <c r="O17" s="421">
        <f>SUM(O18:O20)</f>
        <v>0</v>
      </c>
      <c r="P17" s="421">
        <f>SUM(P18:P20)</f>
        <v>0</v>
      </c>
      <c r="Q17" s="443"/>
      <c r="R17" s="421">
        <f>SUM(R18:R20)</f>
        <v>0</v>
      </c>
      <c r="S17" s="421">
        <f>SUM(S18:S20)</f>
        <v>0</v>
      </c>
      <c r="T17" s="417"/>
    </row>
    <row r="18" spans="1:20" s="418" customFormat="1" ht="30" customHeight="1">
      <c r="A18" s="452" t="s">
        <v>842</v>
      </c>
      <c r="B18" s="428">
        <f aca="true" t="shared" si="1" ref="B18:C20">E18+H18+L18+O18+R18</f>
        <v>0</v>
      </c>
      <c r="C18" s="428">
        <f t="shared" si="1"/>
        <v>0</v>
      </c>
      <c r="D18" s="420"/>
      <c r="E18" s="428"/>
      <c r="F18" s="428"/>
      <c r="G18" s="420"/>
      <c r="H18" s="428"/>
      <c r="I18" s="428"/>
      <c r="J18" s="420"/>
      <c r="K18" s="452" t="s">
        <v>842</v>
      </c>
      <c r="L18" s="428"/>
      <c r="M18" s="428"/>
      <c r="N18" s="420"/>
      <c r="O18" s="428"/>
      <c r="P18" s="428"/>
      <c r="Q18" s="444"/>
      <c r="R18" s="416"/>
      <c r="S18" s="416"/>
      <c r="T18" s="417"/>
    </row>
    <row r="19" spans="1:20" s="418" customFormat="1" ht="30" customHeight="1">
      <c r="A19" s="452" t="s">
        <v>800</v>
      </c>
      <c r="B19" s="428">
        <f t="shared" si="1"/>
        <v>0</v>
      </c>
      <c r="C19" s="428">
        <f t="shared" si="1"/>
        <v>19</v>
      </c>
      <c r="D19" s="420"/>
      <c r="E19" s="428"/>
      <c r="F19" s="428">
        <v>9</v>
      </c>
      <c r="G19" s="420"/>
      <c r="H19" s="428"/>
      <c r="I19" s="428"/>
      <c r="J19" s="420"/>
      <c r="K19" s="452" t="s">
        <v>800</v>
      </c>
      <c r="L19" s="428"/>
      <c r="M19" s="428">
        <v>10</v>
      </c>
      <c r="N19" s="420"/>
      <c r="O19" s="428"/>
      <c r="P19" s="428"/>
      <c r="Q19" s="444"/>
      <c r="R19" s="416"/>
      <c r="S19" s="416"/>
      <c r="T19" s="417"/>
    </row>
    <row r="20" spans="1:20" s="435" customFormat="1" ht="30" customHeight="1">
      <c r="A20" s="452" t="s">
        <v>801</v>
      </c>
      <c r="B20" s="428">
        <f t="shared" si="1"/>
        <v>0</v>
      </c>
      <c r="C20" s="428">
        <f t="shared" si="1"/>
        <v>0</v>
      </c>
      <c r="D20" s="420"/>
      <c r="E20" s="428"/>
      <c r="F20" s="428"/>
      <c r="G20" s="420"/>
      <c r="H20" s="428"/>
      <c r="I20" s="428"/>
      <c r="J20" s="420"/>
      <c r="K20" s="452" t="s">
        <v>801</v>
      </c>
      <c r="L20" s="428"/>
      <c r="M20" s="428"/>
      <c r="N20" s="420"/>
      <c r="O20" s="428"/>
      <c r="P20" s="428"/>
      <c r="Q20" s="444"/>
      <c r="R20" s="416"/>
      <c r="S20" s="416"/>
      <c r="T20" s="417"/>
    </row>
    <row r="21" spans="1:20" ht="30" customHeight="1">
      <c r="A21" s="431" t="s">
        <v>814</v>
      </c>
      <c r="B21" s="432">
        <f>B16+B17</f>
        <v>1650.22</v>
      </c>
      <c r="C21" s="432">
        <f aca="true" t="shared" si="2" ref="C21:S21">C16+C17</f>
        <v>19</v>
      </c>
      <c r="D21" s="445"/>
      <c r="E21" s="432">
        <f t="shared" si="2"/>
        <v>118</v>
      </c>
      <c r="F21" s="432">
        <f t="shared" si="2"/>
        <v>9</v>
      </c>
      <c r="G21" s="445"/>
      <c r="H21" s="432">
        <f t="shared" si="2"/>
        <v>197.8</v>
      </c>
      <c r="I21" s="432">
        <f t="shared" si="2"/>
        <v>0</v>
      </c>
      <c r="J21" s="445"/>
      <c r="K21" s="433" t="s">
        <v>820</v>
      </c>
      <c r="L21" s="432">
        <f t="shared" si="2"/>
        <v>1266.22</v>
      </c>
      <c r="M21" s="432">
        <f t="shared" si="2"/>
        <v>10</v>
      </c>
      <c r="N21" s="445"/>
      <c r="O21" s="432">
        <f t="shared" si="2"/>
        <v>40</v>
      </c>
      <c r="P21" s="432">
        <f t="shared" si="2"/>
        <v>0</v>
      </c>
      <c r="Q21" s="445"/>
      <c r="R21" s="432">
        <f t="shared" si="2"/>
        <v>28.2</v>
      </c>
      <c r="S21" s="432">
        <f t="shared" si="2"/>
        <v>0</v>
      </c>
      <c r="T21" s="434"/>
    </row>
    <row r="22" spans="1:20" ht="14.25">
      <c r="A22" s="554" t="s">
        <v>822</v>
      </c>
      <c r="B22" s="554"/>
      <c r="C22" s="554"/>
      <c r="D22" s="554"/>
      <c r="E22" s="554"/>
      <c r="F22" s="554"/>
      <c r="G22" s="554"/>
      <c r="H22" s="554"/>
      <c r="I22" s="554"/>
      <c r="J22" s="554"/>
      <c r="K22" s="554" t="s">
        <v>822</v>
      </c>
      <c r="L22" s="554"/>
      <c r="M22" s="554"/>
      <c r="N22" s="554"/>
      <c r="O22" s="554"/>
      <c r="P22" s="554"/>
      <c r="Q22" s="554"/>
      <c r="R22" s="554"/>
      <c r="S22" s="554"/>
      <c r="T22" s="554"/>
    </row>
    <row r="23" spans="1:20" ht="15.75">
      <c r="A23" s="435"/>
      <c r="B23" s="435"/>
      <c r="C23" s="435"/>
      <c r="D23" s="446"/>
      <c r="E23" s="435"/>
      <c r="F23" s="435"/>
      <c r="G23" s="446"/>
      <c r="J23" s="447"/>
      <c r="N23" s="447"/>
      <c r="Q23" s="447"/>
      <c r="T23" s="448"/>
    </row>
    <row r="24" spans="1:20" ht="15.75">
      <c r="A24" s="435"/>
      <c r="B24" s="435"/>
      <c r="C24" s="435"/>
      <c r="D24" s="446"/>
      <c r="E24" s="435"/>
      <c r="F24" s="435"/>
      <c r="G24" s="446"/>
      <c r="J24" s="447"/>
      <c r="N24" s="447"/>
      <c r="Q24" s="447"/>
      <c r="T24" s="448"/>
    </row>
    <row r="25" spans="1:7" ht="15.75">
      <c r="A25" s="435"/>
      <c r="B25" s="435"/>
      <c r="C25" s="435"/>
      <c r="D25" s="435"/>
      <c r="E25" s="435"/>
      <c r="F25" s="435"/>
      <c r="G25" s="435"/>
    </row>
    <row r="26" spans="1:7" ht="15.75">
      <c r="A26" s="435"/>
      <c r="B26" s="435"/>
      <c r="C26" s="435"/>
      <c r="D26" s="435"/>
      <c r="E26" s="435"/>
      <c r="F26" s="435"/>
      <c r="G26" s="435"/>
    </row>
    <row r="27" spans="1:7" ht="15.75">
      <c r="A27" s="435"/>
      <c r="B27" s="435"/>
      <c r="C27" s="435"/>
      <c r="D27" s="435"/>
      <c r="E27" s="435"/>
      <c r="F27" s="435"/>
      <c r="G27" s="435"/>
    </row>
    <row r="28" spans="1:7" ht="15.75">
      <c r="A28" s="435"/>
      <c r="B28" s="435"/>
      <c r="C28" s="435"/>
      <c r="D28" s="435"/>
      <c r="E28" s="435"/>
      <c r="F28" s="435"/>
      <c r="G28" s="435"/>
    </row>
    <row r="29" spans="1:7" ht="15.75">
      <c r="A29" s="435"/>
      <c r="B29" s="435"/>
      <c r="C29" s="435"/>
      <c r="D29" s="435"/>
      <c r="E29" s="435"/>
      <c r="F29" s="435"/>
      <c r="G29" s="435"/>
    </row>
  </sheetData>
  <sheetProtection/>
  <mergeCells count="26">
    <mergeCell ref="O5:O6"/>
    <mergeCell ref="P5:Q5"/>
    <mergeCell ref="R5:R6"/>
    <mergeCell ref="S5:T5"/>
    <mergeCell ref="A22:J22"/>
    <mergeCell ref="K22:T22"/>
    <mergeCell ref="O4:Q4"/>
    <mergeCell ref="R4:T4"/>
    <mergeCell ref="B5:B6"/>
    <mergeCell ref="C5:D5"/>
    <mergeCell ref="E5:E6"/>
    <mergeCell ref="F5:G5"/>
    <mergeCell ref="H5:H6"/>
    <mergeCell ref="I5:J5"/>
    <mergeCell ref="L5:L6"/>
    <mergeCell ref="M5:N5"/>
    <mergeCell ref="A2:J2"/>
    <mergeCell ref="K2:T2"/>
    <mergeCell ref="I3:J3"/>
    <mergeCell ref="S3:T3"/>
    <mergeCell ref="A4:A6"/>
    <mergeCell ref="B4:D4"/>
    <mergeCell ref="E4:G4"/>
    <mergeCell ref="H4:J4"/>
    <mergeCell ref="K4:K6"/>
    <mergeCell ref="L4:N4"/>
  </mergeCells>
  <printOptions/>
  <pageMargins left="0.5905511811023623" right="0.3937007874015748" top="0.7874015748031497" bottom="0.984251968503937" header="0.5118110236220472" footer="0.5118110236220472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92D050"/>
  </sheetPr>
  <dimension ref="A1:U29"/>
  <sheetViews>
    <sheetView showZeros="0" workbookViewId="0" topLeftCell="A1">
      <selection activeCell="F7" sqref="F7"/>
    </sheetView>
  </sheetViews>
  <sheetFormatPr defaultColWidth="9.00390625" defaultRowHeight="14.25"/>
  <cols>
    <col min="1" max="1" width="15.375" style="436" customWidth="1"/>
    <col min="2" max="10" width="7.625" style="436" customWidth="1"/>
    <col min="11" max="11" width="15.375" style="436" customWidth="1"/>
    <col min="12" max="17" width="7.625" style="436" customWidth="1"/>
    <col min="18" max="18" width="7.625" style="437" customWidth="1"/>
    <col min="19" max="19" width="7.625" style="438" customWidth="1"/>
    <col min="20" max="20" width="7.625" style="437" customWidth="1"/>
    <col min="21" max="16384" width="9.00390625" style="436" customWidth="1"/>
  </cols>
  <sheetData>
    <row r="1" spans="1:20" s="400" customFormat="1" ht="16.5" customHeight="1">
      <c r="A1" s="399" t="s">
        <v>829</v>
      </c>
      <c r="K1" s="399" t="s">
        <v>830</v>
      </c>
      <c r="R1" s="401"/>
      <c r="S1" s="402"/>
      <c r="T1" s="401"/>
    </row>
    <row r="2" spans="1:21" s="404" customFormat="1" ht="26.25" customHeight="1">
      <c r="A2" s="551" t="s">
        <v>875</v>
      </c>
      <c r="B2" s="551"/>
      <c r="C2" s="551"/>
      <c r="D2" s="551"/>
      <c r="E2" s="551"/>
      <c r="F2" s="551"/>
      <c r="G2" s="551"/>
      <c r="H2" s="551"/>
      <c r="I2" s="551"/>
      <c r="J2" s="551"/>
      <c r="K2" s="551" t="s">
        <v>875</v>
      </c>
      <c r="L2" s="551"/>
      <c r="M2" s="551"/>
      <c r="N2" s="551"/>
      <c r="O2" s="551"/>
      <c r="P2" s="551"/>
      <c r="Q2" s="551"/>
      <c r="R2" s="551"/>
      <c r="S2" s="551"/>
      <c r="T2" s="551"/>
      <c r="U2" s="403"/>
    </row>
    <row r="3" spans="1:20" s="409" customFormat="1" ht="15.75" customHeight="1">
      <c r="A3" s="405"/>
      <c r="B3" s="405"/>
      <c r="C3" s="405"/>
      <c r="D3" s="405"/>
      <c r="E3" s="405"/>
      <c r="F3" s="405"/>
      <c r="G3" s="405"/>
      <c r="H3" s="405"/>
      <c r="I3" s="552" t="s">
        <v>2</v>
      </c>
      <c r="J3" s="552"/>
      <c r="K3" s="406"/>
      <c r="L3" s="407"/>
      <c r="M3" s="405"/>
      <c r="N3" s="405"/>
      <c r="O3" s="405"/>
      <c r="P3" s="405"/>
      <c r="Q3" s="405"/>
      <c r="R3" s="408"/>
      <c r="S3" s="552" t="s">
        <v>2</v>
      </c>
      <c r="T3" s="552"/>
    </row>
    <row r="4" spans="1:20" s="410" customFormat="1" ht="19.5" customHeight="1">
      <c r="A4" s="543" t="s">
        <v>3</v>
      </c>
      <c r="B4" s="549" t="s">
        <v>805</v>
      </c>
      <c r="C4" s="553"/>
      <c r="D4" s="550"/>
      <c r="E4" s="546" t="s">
        <v>806</v>
      </c>
      <c r="F4" s="547"/>
      <c r="G4" s="548"/>
      <c r="H4" s="546" t="s">
        <v>807</v>
      </c>
      <c r="I4" s="547"/>
      <c r="J4" s="548"/>
      <c r="K4" s="543" t="s">
        <v>3</v>
      </c>
      <c r="L4" s="546" t="s">
        <v>808</v>
      </c>
      <c r="M4" s="547"/>
      <c r="N4" s="548"/>
      <c r="O4" s="546" t="s">
        <v>809</v>
      </c>
      <c r="P4" s="547"/>
      <c r="Q4" s="548"/>
      <c r="R4" s="546" t="s">
        <v>810</v>
      </c>
      <c r="S4" s="547"/>
      <c r="T4" s="548"/>
    </row>
    <row r="5" spans="1:20" s="410" customFormat="1" ht="19.5" customHeight="1">
      <c r="A5" s="544"/>
      <c r="B5" s="543" t="s">
        <v>329</v>
      </c>
      <c r="C5" s="549" t="s">
        <v>343</v>
      </c>
      <c r="D5" s="550"/>
      <c r="E5" s="543" t="s">
        <v>329</v>
      </c>
      <c r="F5" s="549" t="s">
        <v>343</v>
      </c>
      <c r="G5" s="550"/>
      <c r="H5" s="543" t="s">
        <v>329</v>
      </c>
      <c r="I5" s="549" t="s">
        <v>343</v>
      </c>
      <c r="J5" s="550"/>
      <c r="K5" s="544"/>
      <c r="L5" s="543" t="s">
        <v>329</v>
      </c>
      <c r="M5" s="549" t="s">
        <v>343</v>
      </c>
      <c r="N5" s="550"/>
      <c r="O5" s="543" t="s">
        <v>329</v>
      </c>
      <c r="P5" s="549" t="s">
        <v>343</v>
      </c>
      <c r="Q5" s="550"/>
      <c r="R5" s="543" t="s">
        <v>329</v>
      </c>
      <c r="S5" s="549" t="s">
        <v>343</v>
      </c>
      <c r="T5" s="550"/>
    </row>
    <row r="6" spans="1:20" s="413" customFormat="1" ht="22.5" customHeight="1">
      <c r="A6" s="545"/>
      <c r="B6" s="545"/>
      <c r="C6" s="411" t="s">
        <v>5</v>
      </c>
      <c r="D6" s="412" t="s">
        <v>871</v>
      </c>
      <c r="E6" s="545"/>
      <c r="F6" s="411" t="s">
        <v>5</v>
      </c>
      <c r="G6" s="412" t="s">
        <v>871</v>
      </c>
      <c r="H6" s="545"/>
      <c r="I6" s="411" t="s">
        <v>5</v>
      </c>
      <c r="J6" s="412" t="s">
        <v>871</v>
      </c>
      <c r="K6" s="545"/>
      <c r="L6" s="545"/>
      <c r="M6" s="411" t="s">
        <v>5</v>
      </c>
      <c r="N6" s="412" t="s">
        <v>871</v>
      </c>
      <c r="O6" s="545"/>
      <c r="P6" s="411" t="s">
        <v>5</v>
      </c>
      <c r="Q6" s="412" t="s">
        <v>871</v>
      </c>
      <c r="R6" s="545"/>
      <c r="S6" s="411" t="s">
        <v>5</v>
      </c>
      <c r="T6" s="412" t="s">
        <v>871</v>
      </c>
    </row>
    <row r="7" spans="1:20" s="418" customFormat="1" ht="30" customHeight="1">
      <c r="A7" s="450" t="s">
        <v>834</v>
      </c>
      <c r="B7" s="419">
        <f aca="true" t="shared" si="0" ref="B7:C15">E7+H7+L7+O7+R7</f>
        <v>0</v>
      </c>
      <c r="C7" s="419">
        <f t="shared" si="0"/>
        <v>0</v>
      </c>
      <c r="D7" s="420">
        <f aca="true" t="shared" si="1" ref="D7:D13">IF(B7*C7=0,"",C7/B7*100-100)</f>
      </c>
      <c r="E7" s="419"/>
      <c r="F7" s="419"/>
      <c r="G7" s="420">
        <f aca="true" t="shared" si="2" ref="G7:G13">IF(E7*F7=0,"",F7/E7*100-100)</f>
      </c>
      <c r="H7" s="419"/>
      <c r="I7" s="419"/>
      <c r="J7" s="420">
        <f aca="true" t="shared" si="3" ref="J7:J13">IF(H7*I7=0,"",I7/H7*100-100)</f>
      </c>
      <c r="K7" s="450" t="s">
        <v>834</v>
      </c>
      <c r="L7" s="419"/>
      <c r="M7" s="419"/>
      <c r="N7" s="420">
        <f aca="true" t="shared" si="4" ref="N7:N13">IF(L7*M7=0,"",M7/L7*100-100)</f>
      </c>
      <c r="O7" s="419"/>
      <c r="P7" s="419"/>
      <c r="Q7" s="420">
        <f aca="true" t="shared" si="5" ref="Q7:Q13">IF(O7*P7=0,"",P7/O7*100-100)</f>
      </c>
      <c r="R7" s="421"/>
      <c r="S7" s="416"/>
      <c r="T7" s="417">
        <f aca="true" t="shared" si="6" ref="T7:T13">IF(R7*S7=0,"",S7/R7*100-100)</f>
      </c>
    </row>
    <row r="8" spans="1:20" s="418" customFormat="1" ht="30" customHeight="1">
      <c r="A8" s="450" t="s">
        <v>835</v>
      </c>
      <c r="B8" s="419">
        <f t="shared" si="0"/>
        <v>0</v>
      </c>
      <c r="C8" s="419">
        <f t="shared" si="0"/>
        <v>0</v>
      </c>
      <c r="D8" s="420">
        <f t="shared" si="1"/>
      </c>
      <c r="E8" s="419"/>
      <c r="F8" s="419"/>
      <c r="G8" s="420">
        <f t="shared" si="2"/>
      </c>
      <c r="H8" s="419"/>
      <c r="I8" s="419"/>
      <c r="J8" s="420">
        <f t="shared" si="3"/>
      </c>
      <c r="K8" s="450" t="s">
        <v>843</v>
      </c>
      <c r="L8" s="419"/>
      <c r="M8" s="419"/>
      <c r="N8" s="420">
        <f t="shared" si="4"/>
      </c>
      <c r="O8" s="419"/>
      <c r="P8" s="419"/>
      <c r="Q8" s="420">
        <f t="shared" si="5"/>
      </c>
      <c r="R8" s="421"/>
      <c r="S8" s="416"/>
      <c r="T8" s="417">
        <f t="shared" si="6"/>
      </c>
    </row>
    <row r="9" spans="1:20" s="418" customFormat="1" ht="30" customHeight="1">
      <c r="A9" s="450" t="s">
        <v>836</v>
      </c>
      <c r="B9" s="419">
        <f t="shared" si="0"/>
        <v>1434</v>
      </c>
      <c r="C9" s="419">
        <f t="shared" si="0"/>
        <v>0</v>
      </c>
      <c r="D9" s="420">
        <f t="shared" si="1"/>
      </c>
      <c r="E9" s="419"/>
      <c r="F9" s="419"/>
      <c r="G9" s="420">
        <f t="shared" si="2"/>
      </c>
      <c r="H9" s="419">
        <v>181</v>
      </c>
      <c r="I9" s="419"/>
      <c r="J9" s="420">
        <f t="shared" si="3"/>
      </c>
      <c r="K9" s="450" t="s">
        <v>836</v>
      </c>
      <c r="L9" s="419">
        <v>1253</v>
      </c>
      <c r="M9" s="419">
        <v>0</v>
      </c>
      <c r="N9" s="420">
        <f t="shared" si="4"/>
      </c>
      <c r="O9" s="419"/>
      <c r="P9" s="419"/>
      <c r="Q9" s="420">
        <f t="shared" si="5"/>
      </c>
      <c r="R9" s="421"/>
      <c r="S9" s="416"/>
      <c r="T9" s="417">
        <f t="shared" si="6"/>
      </c>
    </row>
    <row r="10" spans="1:20" s="418" customFormat="1" ht="36" customHeight="1">
      <c r="A10" s="450" t="s">
        <v>833</v>
      </c>
      <c r="B10" s="419">
        <f t="shared" si="0"/>
        <v>1253</v>
      </c>
      <c r="C10" s="419">
        <f t="shared" si="0"/>
        <v>0</v>
      </c>
      <c r="D10" s="420">
        <f t="shared" si="1"/>
      </c>
      <c r="E10" s="419"/>
      <c r="F10" s="419"/>
      <c r="G10" s="420">
        <f t="shared" si="2"/>
      </c>
      <c r="H10" s="419"/>
      <c r="I10" s="419"/>
      <c r="J10" s="420">
        <f t="shared" si="3"/>
      </c>
      <c r="K10" s="450" t="s">
        <v>844</v>
      </c>
      <c r="L10" s="419">
        <v>1253</v>
      </c>
      <c r="M10" s="419">
        <v>0</v>
      </c>
      <c r="N10" s="420">
        <f t="shared" si="4"/>
      </c>
      <c r="O10" s="419"/>
      <c r="P10" s="419"/>
      <c r="Q10" s="420">
        <f t="shared" si="5"/>
      </c>
      <c r="R10" s="421"/>
      <c r="S10" s="416"/>
      <c r="T10" s="417">
        <f t="shared" si="6"/>
      </c>
    </row>
    <row r="11" spans="1:20" s="418" customFormat="1" ht="30" customHeight="1">
      <c r="A11" s="450" t="s">
        <v>837</v>
      </c>
      <c r="B11" s="419">
        <f t="shared" si="0"/>
        <v>0</v>
      </c>
      <c r="C11" s="419">
        <f t="shared" si="0"/>
        <v>0</v>
      </c>
      <c r="D11" s="420">
        <f t="shared" si="1"/>
      </c>
      <c r="E11" s="419"/>
      <c r="F11" s="419"/>
      <c r="G11" s="420">
        <f t="shared" si="2"/>
      </c>
      <c r="H11" s="419"/>
      <c r="I11" s="419"/>
      <c r="J11" s="420">
        <f t="shared" si="3"/>
      </c>
      <c r="K11" s="450" t="s">
        <v>845</v>
      </c>
      <c r="L11" s="419"/>
      <c r="M11" s="419"/>
      <c r="N11" s="420">
        <f t="shared" si="4"/>
      </c>
      <c r="O11" s="419"/>
      <c r="P11" s="419"/>
      <c r="Q11" s="420">
        <f t="shared" si="5"/>
      </c>
      <c r="R11" s="421"/>
      <c r="S11" s="416"/>
      <c r="T11" s="417">
        <f t="shared" si="6"/>
      </c>
    </row>
    <row r="12" spans="1:20" s="418" customFormat="1" ht="30" customHeight="1">
      <c r="A12" s="450" t="s">
        <v>838</v>
      </c>
      <c r="B12" s="419">
        <f t="shared" si="0"/>
        <v>0</v>
      </c>
      <c r="C12" s="419">
        <f t="shared" si="0"/>
        <v>0</v>
      </c>
      <c r="D12" s="420">
        <f t="shared" si="1"/>
      </c>
      <c r="E12" s="419"/>
      <c r="F12" s="419"/>
      <c r="G12" s="420">
        <f t="shared" si="2"/>
      </c>
      <c r="H12" s="419"/>
      <c r="I12" s="419"/>
      <c r="J12" s="420">
        <f t="shared" si="3"/>
      </c>
      <c r="K12" s="450" t="s">
        <v>838</v>
      </c>
      <c r="L12" s="419"/>
      <c r="M12" s="419"/>
      <c r="N12" s="420">
        <f t="shared" si="4"/>
      </c>
      <c r="O12" s="419"/>
      <c r="P12" s="419"/>
      <c r="Q12" s="420">
        <f t="shared" si="5"/>
      </c>
      <c r="R12" s="421"/>
      <c r="S12" s="416"/>
      <c r="T12" s="417">
        <f t="shared" si="6"/>
      </c>
    </row>
    <row r="13" spans="1:20" s="418" customFormat="1" ht="30" customHeight="1">
      <c r="A13" s="450" t="s">
        <v>839</v>
      </c>
      <c r="B13" s="419">
        <f t="shared" si="0"/>
        <v>0</v>
      </c>
      <c r="C13" s="419">
        <f t="shared" si="0"/>
        <v>0</v>
      </c>
      <c r="D13" s="420">
        <f t="shared" si="1"/>
      </c>
      <c r="E13" s="419"/>
      <c r="F13" s="419"/>
      <c r="G13" s="420">
        <f t="shared" si="2"/>
      </c>
      <c r="H13" s="419"/>
      <c r="I13" s="419"/>
      <c r="J13" s="420">
        <f t="shared" si="3"/>
      </c>
      <c r="K13" s="450" t="s">
        <v>846</v>
      </c>
      <c r="L13" s="419"/>
      <c r="M13" s="419"/>
      <c r="N13" s="420">
        <f t="shared" si="4"/>
      </c>
      <c r="O13" s="419"/>
      <c r="P13" s="419"/>
      <c r="Q13" s="420">
        <f t="shared" si="5"/>
      </c>
      <c r="R13" s="421"/>
      <c r="S13" s="416"/>
      <c r="T13" s="417">
        <f t="shared" si="6"/>
      </c>
    </row>
    <row r="14" spans="1:20" s="418" customFormat="1" ht="30" customHeight="1">
      <c r="A14" s="450" t="s">
        <v>840</v>
      </c>
      <c r="B14" s="419">
        <f t="shared" si="0"/>
        <v>216.2</v>
      </c>
      <c r="C14" s="419">
        <f t="shared" si="0"/>
        <v>19</v>
      </c>
      <c r="D14" s="420">
        <f>IF(B14*C14=0,"",C14/B14*100-100)</f>
        <v>-91.2118408880666</v>
      </c>
      <c r="E14" s="419">
        <v>118</v>
      </c>
      <c r="F14" s="419">
        <f>F15</f>
        <v>9</v>
      </c>
      <c r="G14" s="420">
        <f>IF(E14*F14=0,"",F14/E14*100-100)</f>
        <v>-92.37288135593221</v>
      </c>
      <c r="H14" s="419">
        <v>17</v>
      </c>
      <c r="I14" s="419"/>
      <c r="J14" s="420">
        <f>IF(H14*I14=0,"",I14/H14*100-100)</f>
      </c>
      <c r="K14" s="450" t="s">
        <v>840</v>
      </c>
      <c r="L14" s="419">
        <v>13</v>
      </c>
      <c r="M14" s="419">
        <v>10</v>
      </c>
      <c r="N14" s="420">
        <f>IF(L14*M14=0,"",M14/L14*100-100)</f>
        <v>-23.076923076923066</v>
      </c>
      <c r="O14" s="419">
        <v>40</v>
      </c>
      <c r="P14" s="419"/>
      <c r="Q14" s="420">
        <f>IF(O14*P14=0,"",P14/O14*100-100)</f>
      </c>
      <c r="R14" s="421">
        <v>28.2</v>
      </c>
      <c r="S14" s="416"/>
      <c r="T14" s="417">
        <f>IF(R14*S14=0,"",S14/R14*100-100)</f>
      </c>
    </row>
    <row r="15" spans="1:20" s="418" customFormat="1" ht="30" customHeight="1">
      <c r="A15" s="450" t="s">
        <v>841</v>
      </c>
      <c r="B15" s="419">
        <f t="shared" si="0"/>
        <v>216.2</v>
      </c>
      <c r="C15" s="419">
        <f t="shared" si="0"/>
        <v>19</v>
      </c>
      <c r="D15" s="420">
        <f>IF(B15*C15=0,"",C15/B15*100-100)</f>
        <v>-91.2118408880666</v>
      </c>
      <c r="E15" s="419">
        <v>118</v>
      </c>
      <c r="F15" s="419">
        <v>9</v>
      </c>
      <c r="G15" s="420">
        <f>IF(E15*F15=0,"",F15/E15*100-100)</f>
        <v>-92.37288135593221</v>
      </c>
      <c r="H15" s="419">
        <v>17</v>
      </c>
      <c r="I15" s="419"/>
      <c r="J15" s="420">
        <f>IF(H15*I15=0,"",I15/H15*100-100)</f>
      </c>
      <c r="K15" s="450" t="s">
        <v>847</v>
      </c>
      <c r="L15" s="419">
        <v>13</v>
      </c>
      <c r="M15" s="419">
        <v>10</v>
      </c>
      <c r="N15" s="420">
        <f>IF(L15*M15=0,"",M15/L15*100-100)</f>
        <v>-23.076923076923066</v>
      </c>
      <c r="O15" s="419">
        <v>40</v>
      </c>
      <c r="P15" s="419"/>
      <c r="Q15" s="420">
        <f>IF(O15*P15=0,"",P15/O15*100-100)</f>
      </c>
      <c r="R15" s="421">
        <v>28.2</v>
      </c>
      <c r="S15" s="416"/>
      <c r="T15" s="417">
        <f>IF(R15*S15=0,"",S15/R15*100-100)</f>
      </c>
    </row>
    <row r="16" spans="1:20" s="425" customFormat="1" ht="30" customHeight="1">
      <c r="A16" s="423" t="s">
        <v>813</v>
      </c>
      <c r="B16" s="424">
        <f>SUM(B7,B9,B12,B14)</f>
        <v>1650.2</v>
      </c>
      <c r="C16" s="424">
        <f>SUM(C7,C9,C12,C14)</f>
        <v>19</v>
      </c>
      <c r="D16" s="420">
        <f>IF(B16*C16=0,"",C16/B16*100-100)</f>
        <v>-98.84862440916253</v>
      </c>
      <c r="E16" s="424">
        <f>SUM(E7,E9,E12,E14)</f>
        <v>118</v>
      </c>
      <c r="F16" s="424">
        <f>SUM(F7,F9,F12,F14)</f>
        <v>9</v>
      </c>
      <c r="G16" s="420">
        <f>IF(E16*F16=0,"",F16/E16*100-100)</f>
        <v>-92.37288135593221</v>
      </c>
      <c r="H16" s="424">
        <f>SUM(H7,H9,H12,H14)</f>
        <v>198</v>
      </c>
      <c r="I16" s="424">
        <f>SUM(I7,I9,I12,I14)</f>
        <v>0</v>
      </c>
      <c r="J16" s="420">
        <f>IF(H16*I16=0,"",I16/H16*100-100)</f>
      </c>
      <c r="K16" s="423" t="s">
        <v>813</v>
      </c>
      <c r="L16" s="424">
        <f>SUM(L7,L9,L12,L14)</f>
        <v>1266</v>
      </c>
      <c r="M16" s="424">
        <f>SUM(M7,M9,M12,M14)</f>
        <v>10</v>
      </c>
      <c r="N16" s="420">
        <f>IF(L16*M16=0,"",M16/L16*100-100)</f>
        <v>-99.21011058451816</v>
      </c>
      <c r="O16" s="424">
        <f>SUM(O7,O9,O12,O14)</f>
        <v>40</v>
      </c>
      <c r="P16" s="424">
        <f>SUM(P7,P9,P12,P14)</f>
        <v>0</v>
      </c>
      <c r="Q16" s="420">
        <f>IF(O16*P16=0,"",P16/O16*100-100)</f>
      </c>
      <c r="R16" s="424">
        <f>SUM(R7,R9,R12,R14)</f>
        <v>28.2</v>
      </c>
      <c r="S16" s="424">
        <f>SUM(S7,S9,S12,S14)</f>
        <v>0</v>
      </c>
      <c r="T16" s="417">
        <f>IF(R16*S16=0,"",S16/R16*100-100)</f>
      </c>
    </row>
    <row r="17" spans="1:20" s="418" customFormat="1" ht="30" customHeight="1">
      <c r="A17" s="451" t="s">
        <v>48</v>
      </c>
      <c r="B17" s="421">
        <f>SUM(B18:B20)</f>
        <v>0</v>
      </c>
      <c r="C17" s="421">
        <f>SUM(C18:C20)</f>
        <v>0</v>
      </c>
      <c r="D17" s="443"/>
      <c r="E17" s="421">
        <f>SUM(E18:E20)</f>
        <v>0</v>
      </c>
      <c r="F17" s="421">
        <f>SUM(F18:F20)</f>
        <v>0</v>
      </c>
      <c r="G17" s="443"/>
      <c r="H17" s="421">
        <f>SUM(H18:H20)</f>
        <v>0</v>
      </c>
      <c r="I17" s="421">
        <f>SUM(I18:I20)</f>
        <v>0</v>
      </c>
      <c r="J17" s="443"/>
      <c r="K17" s="451" t="s">
        <v>48</v>
      </c>
      <c r="L17" s="421">
        <f>SUM(L18:L20)</f>
        <v>0</v>
      </c>
      <c r="M17" s="421">
        <f>SUM(M18:M20)</f>
        <v>0</v>
      </c>
      <c r="N17" s="443"/>
      <c r="O17" s="421">
        <f>SUM(O18:O20)</f>
        <v>0</v>
      </c>
      <c r="P17" s="421">
        <f>SUM(P18:P20)</f>
        <v>0</v>
      </c>
      <c r="Q17" s="443"/>
      <c r="R17" s="421">
        <f>SUM(R18:R20)</f>
        <v>0</v>
      </c>
      <c r="S17" s="421">
        <f>SUM(S18:S20)</f>
        <v>0</v>
      </c>
      <c r="T17" s="417"/>
    </row>
    <row r="18" spans="1:20" s="418" customFormat="1" ht="30" customHeight="1">
      <c r="A18" s="452" t="s">
        <v>842</v>
      </c>
      <c r="B18" s="428">
        <f aca="true" t="shared" si="7" ref="B18:C20">E18+H18+L18+O18+R18</f>
        <v>0</v>
      </c>
      <c r="C18" s="428">
        <f t="shared" si="7"/>
        <v>0</v>
      </c>
      <c r="D18" s="420"/>
      <c r="E18" s="428"/>
      <c r="F18" s="428"/>
      <c r="G18" s="420"/>
      <c r="H18" s="428"/>
      <c r="I18" s="428"/>
      <c r="J18" s="420"/>
      <c r="K18" s="452" t="s">
        <v>842</v>
      </c>
      <c r="L18" s="428"/>
      <c r="M18" s="428"/>
      <c r="N18" s="420"/>
      <c r="O18" s="428"/>
      <c r="P18" s="428"/>
      <c r="Q18" s="444"/>
      <c r="R18" s="416"/>
      <c r="S18" s="416"/>
      <c r="T18" s="417"/>
    </row>
    <row r="19" spans="1:20" s="418" customFormat="1" ht="30" customHeight="1">
      <c r="A19" s="452" t="s">
        <v>800</v>
      </c>
      <c r="B19" s="428">
        <f t="shared" si="7"/>
        <v>0</v>
      </c>
      <c r="C19" s="428">
        <f t="shared" si="7"/>
        <v>0</v>
      </c>
      <c r="D19" s="420"/>
      <c r="E19" s="428"/>
      <c r="F19" s="428"/>
      <c r="G19" s="420"/>
      <c r="H19" s="428"/>
      <c r="I19" s="428"/>
      <c r="J19" s="420"/>
      <c r="K19" s="452" t="s">
        <v>800</v>
      </c>
      <c r="L19" s="428"/>
      <c r="M19" s="428"/>
      <c r="N19" s="420"/>
      <c r="O19" s="428"/>
      <c r="P19" s="428"/>
      <c r="Q19" s="444"/>
      <c r="R19" s="416"/>
      <c r="S19" s="416"/>
      <c r="T19" s="417"/>
    </row>
    <row r="20" spans="1:20" s="418" customFormat="1" ht="30" customHeight="1">
      <c r="A20" s="452" t="s">
        <v>801</v>
      </c>
      <c r="B20" s="428">
        <f t="shared" si="7"/>
        <v>0</v>
      </c>
      <c r="C20" s="428">
        <f t="shared" si="7"/>
        <v>0</v>
      </c>
      <c r="D20" s="420"/>
      <c r="E20" s="428"/>
      <c r="F20" s="428"/>
      <c r="G20" s="420"/>
      <c r="H20" s="428"/>
      <c r="I20" s="428"/>
      <c r="J20" s="420"/>
      <c r="K20" s="452" t="s">
        <v>801</v>
      </c>
      <c r="L20" s="428"/>
      <c r="M20" s="428"/>
      <c r="N20" s="420"/>
      <c r="O20" s="428"/>
      <c r="P20" s="428"/>
      <c r="Q20" s="444"/>
      <c r="R20" s="416"/>
      <c r="S20" s="416"/>
      <c r="T20" s="417"/>
    </row>
    <row r="21" spans="1:20" s="435" customFormat="1" ht="30" customHeight="1">
      <c r="A21" s="431" t="s">
        <v>814</v>
      </c>
      <c r="B21" s="432">
        <f>B16+B17</f>
        <v>1650.2</v>
      </c>
      <c r="C21" s="432">
        <f>C16+C17</f>
        <v>19</v>
      </c>
      <c r="D21" s="445"/>
      <c r="E21" s="432">
        <f aca="true" t="shared" si="8" ref="E21:S21">E16+E17</f>
        <v>118</v>
      </c>
      <c r="F21" s="432">
        <f t="shared" si="8"/>
        <v>9</v>
      </c>
      <c r="G21" s="445"/>
      <c r="H21" s="432">
        <f t="shared" si="8"/>
        <v>198</v>
      </c>
      <c r="I21" s="432">
        <f t="shared" si="8"/>
        <v>0</v>
      </c>
      <c r="J21" s="445"/>
      <c r="K21" s="433" t="s">
        <v>820</v>
      </c>
      <c r="L21" s="432">
        <f t="shared" si="8"/>
        <v>1266</v>
      </c>
      <c r="M21" s="432">
        <f t="shared" si="8"/>
        <v>10</v>
      </c>
      <c r="N21" s="445"/>
      <c r="O21" s="432">
        <f t="shared" si="8"/>
        <v>40</v>
      </c>
      <c r="P21" s="432">
        <f t="shared" si="8"/>
        <v>0</v>
      </c>
      <c r="Q21" s="445"/>
      <c r="R21" s="432">
        <f t="shared" si="8"/>
        <v>28.2</v>
      </c>
      <c r="S21" s="432">
        <f t="shared" si="8"/>
        <v>0</v>
      </c>
      <c r="T21" s="434"/>
    </row>
    <row r="22" spans="1:20" ht="15.75">
      <c r="A22" s="435"/>
      <c r="B22" s="435"/>
      <c r="C22" s="435"/>
      <c r="D22" s="446"/>
      <c r="E22" s="435"/>
      <c r="F22" s="435"/>
      <c r="G22" s="446"/>
      <c r="J22" s="447"/>
      <c r="N22" s="447"/>
      <c r="Q22" s="447"/>
      <c r="T22" s="448"/>
    </row>
    <row r="23" spans="1:20" ht="15.75">
      <c r="A23" s="435"/>
      <c r="B23" s="435"/>
      <c r="C23" s="435"/>
      <c r="D23" s="446"/>
      <c r="E23" s="435"/>
      <c r="F23" s="435"/>
      <c r="G23" s="446"/>
      <c r="J23" s="447"/>
      <c r="N23" s="447"/>
      <c r="Q23" s="447"/>
      <c r="T23" s="448"/>
    </row>
    <row r="24" spans="1:20" ht="15.75">
      <c r="A24" s="435"/>
      <c r="B24" s="435"/>
      <c r="C24" s="435"/>
      <c r="D24" s="446"/>
      <c r="E24" s="435"/>
      <c r="F24" s="435"/>
      <c r="G24" s="446"/>
      <c r="J24" s="447"/>
      <c r="N24" s="447"/>
      <c r="Q24" s="447"/>
      <c r="T24" s="448"/>
    </row>
    <row r="25" spans="1:20" ht="15.75">
      <c r="A25" s="435"/>
      <c r="B25" s="435"/>
      <c r="C25" s="435"/>
      <c r="D25" s="446"/>
      <c r="E25" s="435"/>
      <c r="F25" s="435"/>
      <c r="G25" s="446"/>
      <c r="J25" s="447"/>
      <c r="N25" s="447"/>
      <c r="Q25" s="447"/>
      <c r="T25" s="448"/>
    </row>
    <row r="26" spans="1:20" ht="15.75">
      <c r="A26" s="435"/>
      <c r="B26" s="435"/>
      <c r="C26" s="435"/>
      <c r="D26" s="446"/>
      <c r="E26" s="435"/>
      <c r="F26" s="435"/>
      <c r="G26" s="446"/>
      <c r="J26" s="447"/>
      <c r="N26" s="447"/>
      <c r="Q26" s="447"/>
      <c r="T26" s="448"/>
    </row>
    <row r="27" spans="1:7" ht="15.75">
      <c r="A27" s="435"/>
      <c r="B27" s="435"/>
      <c r="C27" s="435"/>
      <c r="D27" s="435"/>
      <c r="E27" s="435"/>
      <c r="F27" s="435"/>
      <c r="G27" s="435"/>
    </row>
    <row r="28" spans="1:7" ht="15.75">
      <c r="A28" s="435"/>
      <c r="B28" s="435"/>
      <c r="C28" s="435"/>
      <c r="D28" s="435"/>
      <c r="E28" s="435"/>
      <c r="F28" s="435"/>
      <c r="G28" s="435"/>
    </row>
    <row r="29" spans="1:7" ht="15.75">
      <c r="A29" s="435"/>
      <c r="B29" s="435"/>
      <c r="C29" s="435"/>
      <c r="D29" s="435"/>
      <c r="E29" s="435"/>
      <c r="F29" s="435"/>
      <c r="G29" s="435"/>
    </row>
  </sheetData>
  <sheetProtection/>
  <mergeCells count="24">
    <mergeCell ref="O5:O6"/>
    <mergeCell ref="P5:Q5"/>
    <mergeCell ref="R5:R6"/>
    <mergeCell ref="S5:T5"/>
    <mergeCell ref="O4:Q4"/>
    <mergeCell ref="R4:T4"/>
    <mergeCell ref="E4:G4"/>
    <mergeCell ref="H4:J4"/>
    <mergeCell ref="B5:B6"/>
    <mergeCell ref="C5:D5"/>
    <mergeCell ref="E5:E6"/>
    <mergeCell ref="F5:G5"/>
    <mergeCell ref="H5:H6"/>
    <mergeCell ref="I5:J5"/>
    <mergeCell ref="K4:K6"/>
    <mergeCell ref="L4:N4"/>
    <mergeCell ref="L5:L6"/>
    <mergeCell ref="M5:N5"/>
    <mergeCell ref="A2:J2"/>
    <mergeCell ref="K2:T2"/>
    <mergeCell ref="I3:J3"/>
    <mergeCell ref="S3:T3"/>
    <mergeCell ref="A4:A6"/>
    <mergeCell ref="B4:D4"/>
  </mergeCells>
  <printOptions/>
  <pageMargins left="0.5905511811023623" right="0.3937007874015748" top="0.787401574803149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9"/>
  <sheetViews>
    <sheetView showZeros="0" zoomScaleSheetLayoutView="85" zoomScalePageLayoutView="0" workbookViewId="0" topLeftCell="A1">
      <pane xSplit="1" ySplit="5" topLeftCell="B6" activePane="bottomRight" state="frozen"/>
      <selection pane="topLeft" activeCell="D6" sqref="D6"/>
      <selection pane="topRight" activeCell="D6" sqref="D6"/>
      <selection pane="bottomLeft" activeCell="D6" sqref="D6"/>
      <selection pane="bottomRight" activeCell="A2" sqref="A2:F2"/>
    </sheetView>
  </sheetViews>
  <sheetFormatPr defaultColWidth="9.00390625" defaultRowHeight="14.25"/>
  <cols>
    <col min="1" max="1" width="23.875" style="137" customWidth="1"/>
    <col min="2" max="3" width="10.50390625" style="137" customWidth="1"/>
    <col min="4" max="4" width="10.375" style="217" customWidth="1"/>
    <col min="5" max="5" width="11.25390625" style="190" customWidth="1"/>
    <col min="6" max="6" width="11.125" style="190" customWidth="1"/>
    <col min="7" max="16384" width="9.00390625" style="137" customWidth="1"/>
  </cols>
  <sheetData>
    <row r="1" spans="1:6" s="212" customFormat="1" ht="18.75" customHeight="1">
      <c r="A1" s="117" t="s">
        <v>1</v>
      </c>
      <c r="B1" s="110"/>
      <c r="C1" s="110"/>
      <c r="D1" s="218"/>
      <c r="E1" s="110"/>
      <c r="F1" s="110"/>
    </row>
    <row r="2" spans="1:6" s="213" customFormat="1" ht="30.75" customHeight="1">
      <c r="A2" s="461" t="s">
        <v>727</v>
      </c>
      <c r="B2" s="461"/>
      <c r="C2" s="461"/>
      <c r="D2" s="461"/>
      <c r="E2" s="461"/>
      <c r="F2" s="461"/>
    </row>
    <row r="3" spans="1:6" s="214" customFormat="1" ht="19.5" customHeight="1">
      <c r="A3" s="219"/>
      <c r="B3" s="219"/>
      <c r="C3" s="219"/>
      <c r="D3" s="220"/>
      <c r="E3" s="114"/>
      <c r="F3" s="367" t="s">
        <v>2</v>
      </c>
    </row>
    <row r="4" spans="1:6" s="215" customFormat="1" ht="18.75" customHeight="1">
      <c r="A4" s="466" t="s">
        <v>3</v>
      </c>
      <c r="B4" s="468" t="s">
        <v>306</v>
      </c>
      <c r="C4" s="468" t="s">
        <v>307</v>
      </c>
      <c r="D4" s="462" t="s">
        <v>308</v>
      </c>
      <c r="E4" s="463"/>
      <c r="F4" s="464"/>
    </row>
    <row r="5" spans="1:6" s="216" customFormat="1" ht="21" customHeight="1">
      <c r="A5" s="467"/>
      <c r="B5" s="468"/>
      <c r="C5" s="468" t="s">
        <v>5</v>
      </c>
      <c r="D5" s="242" t="s">
        <v>5</v>
      </c>
      <c r="E5" s="242" t="s">
        <v>6</v>
      </c>
      <c r="F5" s="241" t="s">
        <v>7</v>
      </c>
    </row>
    <row r="6" spans="1:6" s="214" customFormat="1" ht="18" customHeight="1">
      <c r="A6" s="356" t="s">
        <v>8</v>
      </c>
      <c r="B6" s="221">
        <v>490085</v>
      </c>
      <c r="C6" s="222">
        <v>590100</v>
      </c>
      <c r="D6" s="222">
        <f>SUM(D7:D19)</f>
        <v>590934</v>
      </c>
      <c r="E6" s="151">
        <f>D6/C6*100</f>
        <v>100.14133197763091</v>
      </c>
      <c r="F6" s="151">
        <f>D6/B6*100-100</f>
        <v>20.577858942836457</v>
      </c>
    </row>
    <row r="7" spans="1:6" s="214" customFormat="1" ht="18" customHeight="1">
      <c r="A7" s="357" t="s">
        <v>743</v>
      </c>
      <c r="B7" s="221">
        <v>217221</v>
      </c>
      <c r="C7" s="183">
        <v>326450</v>
      </c>
      <c r="D7" s="183">
        <v>325636</v>
      </c>
      <c r="E7" s="1">
        <f aca="true" t="shared" si="0" ref="E7:E27">D7/C7*100</f>
        <v>99.75065094195129</v>
      </c>
      <c r="F7" s="1">
        <f aca="true" t="shared" si="1" ref="F7:F27">D7/B7*100-100</f>
        <v>49.909999493603294</v>
      </c>
    </row>
    <row r="8" spans="1:6" s="214" customFormat="1" ht="18" customHeight="1">
      <c r="A8" s="357" t="s">
        <v>744</v>
      </c>
      <c r="B8" s="221">
        <v>34543</v>
      </c>
      <c r="C8" s="183">
        <v>300</v>
      </c>
      <c r="D8" s="183">
        <v>217</v>
      </c>
      <c r="E8" s="1">
        <f t="shared" si="0"/>
        <v>72.33333333333334</v>
      </c>
      <c r="F8" s="1">
        <f t="shared" si="1"/>
        <v>-99.37179746982022</v>
      </c>
    </row>
    <row r="9" spans="1:6" s="214" customFormat="1" ht="18" customHeight="1">
      <c r="A9" s="357" t="s">
        <v>745</v>
      </c>
      <c r="B9" s="221">
        <v>23851</v>
      </c>
      <c r="C9" s="183">
        <v>34050</v>
      </c>
      <c r="D9" s="183">
        <v>32930</v>
      </c>
      <c r="E9" s="1">
        <f t="shared" si="0"/>
        <v>96.71071953010279</v>
      </c>
      <c r="F9" s="1">
        <f t="shared" si="1"/>
        <v>38.065489916565355</v>
      </c>
    </row>
    <row r="10" spans="1:6" s="214" customFormat="1" ht="18" customHeight="1">
      <c r="A10" s="357" t="s">
        <v>746</v>
      </c>
      <c r="B10" s="221">
        <v>14298</v>
      </c>
      <c r="C10" s="183">
        <v>55400</v>
      </c>
      <c r="D10" s="183">
        <v>55630</v>
      </c>
      <c r="E10" s="1">
        <f t="shared" si="0"/>
        <v>100.41516245487365</v>
      </c>
      <c r="F10" s="1">
        <f t="shared" si="1"/>
        <v>289.07539516016226</v>
      </c>
    </row>
    <row r="11" spans="1:8" s="214" customFormat="1" ht="18" customHeight="1">
      <c r="A11" s="358" t="s">
        <v>747</v>
      </c>
      <c r="B11" s="221">
        <v>2279</v>
      </c>
      <c r="C11" s="183">
        <v>3240</v>
      </c>
      <c r="D11" s="183">
        <v>3215</v>
      </c>
      <c r="E11" s="1">
        <f t="shared" si="0"/>
        <v>99.22839506172839</v>
      </c>
      <c r="F11" s="1">
        <f t="shared" si="1"/>
        <v>41.07064501974551</v>
      </c>
      <c r="H11" s="247"/>
    </row>
    <row r="12" spans="1:6" s="214" customFormat="1" ht="18" customHeight="1">
      <c r="A12" s="358" t="s">
        <v>748</v>
      </c>
      <c r="B12" s="221">
        <v>77848</v>
      </c>
      <c r="C12" s="183">
        <v>70600</v>
      </c>
      <c r="D12" s="183">
        <v>72811</v>
      </c>
      <c r="E12" s="1">
        <f t="shared" si="0"/>
        <v>103.13172804532577</v>
      </c>
      <c r="F12" s="1">
        <f t="shared" si="1"/>
        <v>-6.470301099578663</v>
      </c>
    </row>
    <row r="13" spans="1:11" s="214" customFormat="1" ht="18" customHeight="1">
      <c r="A13" s="358" t="s">
        <v>749</v>
      </c>
      <c r="B13" s="221">
        <v>8786</v>
      </c>
      <c r="C13" s="183">
        <v>10090</v>
      </c>
      <c r="D13" s="183">
        <v>10092</v>
      </c>
      <c r="E13" s="1">
        <f t="shared" si="0"/>
        <v>100.01982160555005</v>
      </c>
      <c r="F13" s="1">
        <f t="shared" si="1"/>
        <v>14.864557250170733</v>
      </c>
      <c r="I13" s="224"/>
      <c r="J13" s="231"/>
      <c r="K13" s="231"/>
    </row>
    <row r="14" spans="1:6" s="214" customFormat="1" ht="18" customHeight="1">
      <c r="A14" s="358" t="s">
        <v>750</v>
      </c>
      <c r="B14" s="221">
        <v>7437</v>
      </c>
      <c r="C14" s="183">
        <v>10500</v>
      </c>
      <c r="D14" s="183">
        <v>10572</v>
      </c>
      <c r="E14" s="1">
        <f t="shared" si="0"/>
        <v>100.68571428571428</v>
      </c>
      <c r="F14" s="1">
        <f t="shared" si="1"/>
        <v>42.15409439290036</v>
      </c>
    </row>
    <row r="15" spans="1:6" s="214" customFormat="1" ht="18" customHeight="1">
      <c r="A15" s="358" t="s">
        <v>751</v>
      </c>
      <c r="B15" s="221">
        <v>53231</v>
      </c>
      <c r="C15" s="183">
        <v>51500</v>
      </c>
      <c r="D15" s="183">
        <v>51470</v>
      </c>
      <c r="E15" s="1">
        <f t="shared" si="0"/>
        <v>99.94174757281553</v>
      </c>
      <c r="F15" s="1">
        <f t="shared" si="1"/>
        <v>-3.308222652213928</v>
      </c>
    </row>
    <row r="16" spans="1:6" s="214" customFormat="1" ht="18" customHeight="1">
      <c r="A16" s="358" t="s">
        <v>9</v>
      </c>
      <c r="B16" s="221">
        <v>7344</v>
      </c>
      <c r="C16" s="183">
        <v>9800</v>
      </c>
      <c r="D16" s="183">
        <v>9831</v>
      </c>
      <c r="E16" s="1">
        <f t="shared" si="0"/>
        <v>100.31632653061224</v>
      </c>
      <c r="F16" s="1">
        <f t="shared" si="1"/>
        <v>33.86437908496731</v>
      </c>
    </row>
    <row r="17" spans="1:6" s="214" customFormat="1" ht="18" customHeight="1">
      <c r="A17" s="358" t="s">
        <v>10</v>
      </c>
      <c r="B17" s="221">
        <v>2507</v>
      </c>
      <c r="C17" s="183">
        <v>2510</v>
      </c>
      <c r="D17" s="183">
        <v>2572</v>
      </c>
      <c r="E17" s="1">
        <f t="shared" si="0"/>
        <v>102.47011952191234</v>
      </c>
      <c r="F17" s="1">
        <f t="shared" si="1"/>
        <v>2.592740327084158</v>
      </c>
    </row>
    <row r="18" spans="1:6" s="214" customFormat="1" ht="18" customHeight="1">
      <c r="A18" s="358" t="s">
        <v>11</v>
      </c>
      <c r="B18" s="221">
        <v>30074</v>
      </c>
      <c r="C18" s="183">
        <v>3500</v>
      </c>
      <c r="D18" s="183">
        <v>3544</v>
      </c>
      <c r="E18" s="1">
        <f t="shared" si="0"/>
        <v>101.25714285714287</v>
      </c>
      <c r="F18" s="1">
        <f t="shared" si="1"/>
        <v>-88.2157345215136</v>
      </c>
    </row>
    <row r="19" spans="1:7" s="214" customFormat="1" ht="18" customHeight="1">
      <c r="A19" s="358" t="s">
        <v>752</v>
      </c>
      <c r="B19" s="221">
        <v>10666</v>
      </c>
      <c r="C19" s="183">
        <v>12160</v>
      </c>
      <c r="D19" s="183">
        <v>12414</v>
      </c>
      <c r="E19" s="1">
        <f t="shared" si="0"/>
        <v>102.08881578947368</v>
      </c>
      <c r="F19" s="1">
        <f t="shared" si="1"/>
        <v>16.388524282767662</v>
      </c>
      <c r="G19" s="223"/>
    </row>
    <row r="20" spans="1:7" s="214" customFormat="1" ht="18" customHeight="1">
      <c r="A20" s="358" t="s">
        <v>753</v>
      </c>
      <c r="B20" s="221">
        <v>157123</v>
      </c>
      <c r="C20" s="183">
        <v>152450</v>
      </c>
      <c r="D20" s="183">
        <v>153666</v>
      </c>
      <c r="E20" s="1">
        <f t="shared" si="0"/>
        <v>100.79763857002295</v>
      </c>
      <c r="F20" s="1">
        <f t="shared" si="1"/>
        <v>-2.2001871145535574</v>
      </c>
      <c r="G20" s="225"/>
    </row>
    <row r="21" spans="1:7" s="214" customFormat="1" ht="18" customHeight="1">
      <c r="A21" s="358" t="s">
        <v>754</v>
      </c>
      <c r="B21" s="221">
        <v>86906</v>
      </c>
      <c r="C21" s="183">
        <v>77700</v>
      </c>
      <c r="D21" s="183">
        <v>80594</v>
      </c>
      <c r="E21" s="1">
        <f t="shared" si="0"/>
        <v>103.72458172458172</v>
      </c>
      <c r="F21" s="1">
        <f t="shared" si="1"/>
        <v>-7.2630198145122336</v>
      </c>
      <c r="G21" s="225"/>
    </row>
    <row r="22" spans="1:7" s="214" customFormat="1" ht="18" customHeight="1">
      <c r="A22" s="358" t="s">
        <v>755</v>
      </c>
      <c r="B22" s="221">
        <v>5814</v>
      </c>
      <c r="C22" s="183">
        <v>7450</v>
      </c>
      <c r="D22" s="183">
        <v>7476</v>
      </c>
      <c r="E22" s="1">
        <f t="shared" si="0"/>
        <v>100.34899328859059</v>
      </c>
      <c r="F22" s="1">
        <f t="shared" si="1"/>
        <v>28.58617131062951</v>
      </c>
      <c r="G22" s="225"/>
    </row>
    <row r="23" spans="1:7" s="214" customFormat="1" ht="18" customHeight="1">
      <c r="A23" s="358" t="s">
        <v>756</v>
      </c>
      <c r="B23" s="221">
        <v>7583</v>
      </c>
      <c r="C23" s="183">
        <v>14140</v>
      </c>
      <c r="D23" s="183">
        <v>13953</v>
      </c>
      <c r="E23" s="1">
        <f t="shared" si="0"/>
        <v>98.67751060820368</v>
      </c>
      <c r="F23" s="1">
        <f t="shared" si="1"/>
        <v>84.00369246999867</v>
      </c>
      <c r="G23" s="225"/>
    </row>
    <row r="24" spans="1:7" s="214" customFormat="1" ht="18" customHeight="1">
      <c r="A24" s="358" t="s">
        <v>757</v>
      </c>
      <c r="B24" s="221">
        <v>24500</v>
      </c>
      <c r="C24" s="183"/>
      <c r="D24" s="183">
        <v>0</v>
      </c>
      <c r="E24" s="1"/>
      <c r="F24" s="1">
        <f t="shared" si="1"/>
        <v>-100</v>
      </c>
      <c r="G24" s="225"/>
    </row>
    <row r="25" spans="1:7" s="214" customFormat="1" ht="18" customHeight="1">
      <c r="A25" s="358" t="s">
        <v>758</v>
      </c>
      <c r="B25" s="221">
        <v>30831</v>
      </c>
      <c r="C25" s="183">
        <v>49570</v>
      </c>
      <c r="D25" s="183">
        <v>47974</v>
      </c>
      <c r="E25" s="1">
        <f t="shared" si="0"/>
        <v>96.78031067177729</v>
      </c>
      <c r="F25" s="1">
        <f t="shared" si="1"/>
        <v>55.60312672310337</v>
      </c>
      <c r="G25" s="225"/>
    </row>
    <row r="26" spans="1:7" s="214" customFormat="1" ht="18" customHeight="1">
      <c r="A26" s="358" t="s">
        <v>759</v>
      </c>
      <c r="B26" s="221">
        <v>1489</v>
      </c>
      <c r="C26" s="183">
        <v>3590</v>
      </c>
      <c r="D26" s="183">
        <v>3669</v>
      </c>
      <c r="E26" s="1">
        <f t="shared" si="0"/>
        <v>102.20055710306406</v>
      </c>
      <c r="F26" s="1">
        <f t="shared" si="1"/>
        <v>146.4069845533915</v>
      </c>
      <c r="G26" s="225"/>
    </row>
    <row r="27" spans="1:7" s="214" customFormat="1" ht="18" customHeight="1">
      <c r="A27" s="226" t="s">
        <v>12</v>
      </c>
      <c r="B27" s="227">
        <v>647208</v>
      </c>
      <c r="C27" s="228">
        <v>742550</v>
      </c>
      <c r="D27" s="228">
        <f>D6+D20</f>
        <v>744600</v>
      </c>
      <c r="E27" s="1">
        <f t="shared" si="0"/>
        <v>100.27607568513905</v>
      </c>
      <c r="F27" s="1">
        <f t="shared" si="1"/>
        <v>15.0480216560982</v>
      </c>
      <c r="G27" s="225"/>
    </row>
    <row r="28" spans="1:7" s="214" customFormat="1" ht="18" customHeight="1">
      <c r="A28" s="359" t="s">
        <v>13</v>
      </c>
      <c r="B28" s="183">
        <v>133830</v>
      </c>
      <c r="C28" s="221">
        <v>123700</v>
      </c>
      <c r="D28" s="183">
        <v>123700</v>
      </c>
      <c r="E28" s="1"/>
      <c r="F28" s="1"/>
      <c r="G28" s="225"/>
    </row>
    <row r="29" spans="1:7" s="214" customFormat="1" ht="18" customHeight="1">
      <c r="A29" s="359" t="s">
        <v>760</v>
      </c>
      <c r="B29" s="183">
        <v>133830</v>
      </c>
      <c r="C29" s="183">
        <v>123700</v>
      </c>
      <c r="D29" s="183">
        <v>123700</v>
      </c>
      <c r="E29" s="1"/>
      <c r="F29" s="1"/>
      <c r="G29" s="225"/>
    </row>
    <row r="30" spans="1:7" s="214" customFormat="1" ht="18" customHeight="1">
      <c r="A30" s="359" t="s">
        <v>14</v>
      </c>
      <c r="B30" s="183">
        <v>155847</v>
      </c>
      <c r="C30" s="221">
        <v>180767</v>
      </c>
      <c r="D30" s="183">
        <v>182958</v>
      </c>
      <c r="E30" s="1"/>
      <c r="F30" s="1"/>
      <c r="G30" s="225"/>
    </row>
    <row r="31" spans="1:7" s="214" customFormat="1" ht="18" customHeight="1">
      <c r="A31" s="360" t="s">
        <v>761</v>
      </c>
      <c r="B31" s="183">
        <v>29890</v>
      </c>
      <c r="C31" s="183">
        <v>31689</v>
      </c>
      <c r="D31" s="183">
        <v>31689</v>
      </c>
      <c r="E31" s="221"/>
      <c r="F31" s="183"/>
      <c r="G31" s="225"/>
    </row>
    <row r="32" spans="1:7" s="214" customFormat="1" ht="18" customHeight="1">
      <c r="A32" s="360" t="s">
        <v>762</v>
      </c>
      <c r="B32" s="183">
        <v>56412</v>
      </c>
      <c r="C32" s="183">
        <v>78000</v>
      </c>
      <c r="D32" s="183">
        <v>78808</v>
      </c>
      <c r="E32" s="221"/>
      <c r="F32" s="183"/>
      <c r="G32" s="225"/>
    </row>
    <row r="33" spans="1:7" s="214" customFormat="1" ht="18" customHeight="1">
      <c r="A33" s="360" t="s">
        <v>763</v>
      </c>
      <c r="B33" s="183">
        <v>55530</v>
      </c>
      <c r="C33" s="221">
        <v>53430</v>
      </c>
      <c r="D33" s="183">
        <v>54813</v>
      </c>
      <c r="E33" s="1"/>
      <c r="F33" s="1"/>
      <c r="G33" s="225"/>
    </row>
    <row r="34" spans="1:7" s="214" customFormat="1" ht="18" customHeight="1">
      <c r="A34" s="360" t="s">
        <v>764</v>
      </c>
      <c r="B34" s="183">
        <v>1609</v>
      </c>
      <c r="C34" s="183">
        <v>2350</v>
      </c>
      <c r="D34" s="183">
        <v>2350</v>
      </c>
      <c r="E34" s="1"/>
      <c r="F34" s="1"/>
      <c r="G34" s="225"/>
    </row>
    <row r="35" spans="1:7" s="214" customFormat="1" ht="18" customHeight="1">
      <c r="A35" s="360" t="s">
        <v>15</v>
      </c>
      <c r="B35" s="183">
        <v>1618</v>
      </c>
      <c r="C35" s="183">
        <v>0</v>
      </c>
      <c r="D35" s="183"/>
      <c r="E35" s="1"/>
      <c r="F35" s="1"/>
      <c r="G35" s="225"/>
    </row>
    <row r="36" spans="1:7" s="214" customFormat="1" ht="18" customHeight="1">
      <c r="A36" s="361" t="s">
        <v>765</v>
      </c>
      <c r="B36" s="183">
        <v>10788</v>
      </c>
      <c r="C36" s="183">
        <v>15298</v>
      </c>
      <c r="D36" s="183">
        <v>15298</v>
      </c>
      <c r="E36" s="1"/>
      <c r="F36" s="1"/>
      <c r="G36" s="225"/>
    </row>
    <row r="37" spans="1:7" s="214" customFormat="1" ht="18" customHeight="1">
      <c r="A37" s="229" t="s">
        <v>16</v>
      </c>
      <c r="B37" s="130">
        <v>936885</v>
      </c>
      <c r="C37" s="130">
        <v>1047017</v>
      </c>
      <c r="D37" s="130">
        <f>D27+D28+D30</f>
        <v>1051258</v>
      </c>
      <c r="E37" s="162"/>
      <c r="F37" s="162"/>
      <c r="G37" s="225"/>
    </row>
    <row r="38" spans="1:7" ht="19.5" customHeight="1">
      <c r="A38" s="465" t="s">
        <v>766</v>
      </c>
      <c r="B38" s="465"/>
      <c r="C38" s="465"/>
      <c r="D38" s="465"/>
      <c r="E38" s="465"/>
      <c r="F38" s="465"/>
      <c r="G38" s="164"/>
    </row>
    <row r="39" spans="1:7" ht="15.75">
      <c r="A39" s="164"/>
      <c r="B39" s="164"/>
      <c r="C39" s="164"/>
      <c r="D39" s="230"/>
      <c r="E39" s="115"/>
      <c r="F39" s="115"/>
      <c r="G39" s="164"/>
    </row>
  </sheetData>
  <sheetProtection/>
  <mergeCells count="6">
    <mergeCell ref="A2:F2"/>
    <mergeCell ref="D4:F4"/>
    <mergeCell ref="A38:F38"/>
    <mergeCell ref="A4:A5"/>
    <mergeCell ref="B4:B5"/>
    <mergeCell ref="C4:C5"/>
  </mergeCells>
  <printOptions horizontalCentered="1"/>
  <pageMargins left="0.75" right="0.75" top="0.79" bottom="0.79" header="0.51" footer="0.51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8"/>
  <sheetViews>
    <sheetView showZeros="0" zoomScaleSheetLayoutView="100" zoomScalePageLayoutView="0" workbookViewId="0" topLeftCell="A1">
      <pane xSplit="1" ySplit="5" topLeftCell="B6" activePane="bottomRight" state="frozen"/>
      <selection pane="topLeft" activeCell="D6" sqref="D6"/>
      <selection pane="topRight" activeCell="D6" sqref="D6"/>
      <selection pane="bottomLeft" activeCell="D6" sqref="D6"/>
      <selection pane="bottomRight" activeCell="A2" sqref="A2:F2"/>
    </sheetView>
  </sheetViews>
  <sheetFormatPr defaultColWidth="9.00390625" defaultRowHeight="14.25"/>
  <cols>
    <col min="1" max="1" width="26.125" style="189" customWidth="1"/>
    <col min="2" max="2" width="10.50390625" style="190" customWidth="1"/>
    <col min="3" max="3" width="10.50390625" style="191" customWidth="1"/>
    <col min="4" max="4" width="10.375" style="190" customWidth="1"/>
    <col min="5" max="5" width="11.25390625" style="190" customWidth="1"/>
    <col min="6" max="6" width="11.125" style="190" customWidth="1"/>
    <col min="7" max="7" width="8.25390625" style="190" hidden="1" customWidth="1"/>
    <col min="8" max="8" width="9.00390625" style="190" hidden="1" customWidth="1"/>
    <col min="9" max="16384" width="9.00390625" style="190" customWidth="1"/>
  </cols>
  <sheetData>
    <row r="1" spans="1:8" s="185" customFormat="1" ht="18.75" customHeight="1">
      <c r="A1" s="192" t="s">
        <v>17</v>
      </c>
      <c r="B1" s="193"/>
      <c r="C1" s="194"/>
      <c r="D1" s="193"/>
      <c r="E1" s="193"/>
      <c r="F1" s="193"/>
      <c r="G1" s="110"/>
      <c r="H1" s="110"/>
    </row>
    <row r="2" spans="1:8" s="186" customFormat="1" ht="26.25" customHeight="1">
      <c r="A2" s="469" t="s">
        <v>728</v>
      </c>
      <c r="B2" s="469"/>
      <c r="C2" s="469"/>
      <c r="D2" s="469"/>
      <c r="E2" s="469"/>
      <c r="F2" s="469"/>
      <c r="G2" s="111"/>
      <c r="H2" s="111"/>
    </row>
    <row r="3" spans="1:8" s="187" customFormat="1" ht="19.5" customHeight="1">
      <c r="A3" s="195"/>
      <c r="B3" s="196"/>
      <c r="C3" s="197"/>
      <c r="D3" s="196"/>
      <c r="E3" s="196"/>
      <c r="F3" s="366" t="s">
        <v>2</v>
      </c>
      <c r="G3" s="114"/>
      <c r="H3" s="114"/>
    </row>
    <row r="4" spans="1:6" s="112" customFormat="1" ht="22.5" customHeight="1">
      <c r="A4" s="470" t="s">
        <v>3</v>
      </c>
      <c r="B4" s="468" t="s">
        <v>306</v>
      </c>
      <c r="C4" s="468" t="s">
        <v>307</v>
      </c>
      <c r="D4" s="462" t="s">
        <v>308</v>
      </c>
      <c r="E4" s="463"/>
      <c r="F4" s="464"/>
    </row>
    <row r="5" spans="1:6" s="113" customFormat="1" ht="22.5" customHeight="1">
      <c r="A5" s="471"/>
      <c r="B5" s="468"/>
      <c r="C5" s="468" t="s">
        <v>5</v>
      </c>
      <c r="D5" s="242" t="s">
        <v>5</v>
      </c>
      <c r="E5" s="242" t="s">
        <v>6</v>
      </c>
      <c r="F5" s="244" t="s">
        <v>7</v>
      </c>
    </row>
    <row r="6" spans="1:8" s="187" customFormat="1" ht="19.5" customHeight="1">
      <c r="A6" s="364" t="s">
        <v>18</v>
      </c>
      <c r="B6" s="198">
        <v>50397</v>
      </c>
      <c r="C6" s="199">
        <v>61734</v>
      </c>
      <c r="D6" s="200">
        <v>61734</v>
      </c>
      <c r="E6" s="151">
        <f>D6/C6*100</f>
        <v>100</v>
      </c>
      <c r="F6" s="151">
        <f>_xlfn.IFERROR(D6/B6*100-100,"")</f>
        <v>22.49538663015656</v>
      </c>
      <c r="G6" s="201">
        <f>(D6/B6-1)*100</f>
        <v>22.495386630156556</v>
      </c>
      <c r="H6" s="201">
        <f>F6-G6</f>
        <v>0</v>
      </c>
    </row>
    <row r="7" spans="1:8" s="187" customFormat="1" ht="19.5" customHeight="1">
      <c r="A7" s="365" t="s">
        <v>19</v>
      </c>
      <c r="B7" s="198">
        <v>6</v>
      </c>
      <c r="C7" s="202">
        <v>0</v>
      </c>
      <c r="D7" s="203">
        <v>0</v>
      </c>
      <c r="E7" s="1"/>
      <c r="F7" s="1"/>
      <c r="G7" s="201"/>
      <c r="H7" s="201"/>
    </row>
    <row r="8" spans="1:8" s="187" customFormat="1" ht="19.5" customHeight="1">
      <c r="A8" s="365" t="s">
        <v>20</v>
      </c>
      <c r="B8" s="198">
        <v>26325</v>
      </c>
      <c r="C8" s="202">
        <v>27721</v>
      </c>
      <c r="D8" s="203">
        <v>27721</v>
      </c>
      <c r="E8" s="1">
        <f aca="true" t="shared" si="0" ref="E8:E23">D8/C8*100</f>
        <v>100</v>
      </c>
      <c r="F8" s="1">
        <f aca="true" t="shared" si="1" ref="F8:F23">_xlfn.IFERROR(D8/B8*100-100,"")</f>
        <v>5.302943969610638</v>
      </c>
      <c r="G8" s="201">
        <f>(D8/B8-1)*100</f>
        <v>5.302943969610641</v>
      </c>
      <c r="H8" s="201">
        <f>F8-G8</f>
        <v>0</v>
      </c>
    </row>
    <row r="9" spans="1:8" s="187" customFormat="1" ht="19.5" customHeight="1">
      <c r="A9" s="365" t="s">
        <v>21</v>
      </c>
      <c r="B9" s="198">
        <v>108583</v>
      </c>
      <c r="C9" s="202">
        <v>120299</v>
      </c>
      <c r="D9" s="203">
        <v>120299</v>
      </c>
      <c r="E9" s="1">
        <f t="shared" si="0"/>
        <v>100</v>
      </c>
      <c r="F9" s="1">
        <f t="shared" si="1"/>
        <v>10.789902655111746</v>
      </c>
      <c r="G9" s="201">
        <f>(D9/B9-1)*100</f>
        <v>10.78990265511175</v>
      </c>
      <c r="H9" s="201">
        <f>F9-G9</f>
        <v>0</v>
      </c>
    </row>
    <row r="10" spans="1:8" s="187" customFormat="1" ht="19.5" customHeight="1">
      <c r="A10" s="365" t="s">
        <v>22</v>
      </c>
      <c r="B10" s="198">
        <v>4884</v>
      </c>
      <c r="C10" s="202">
        <v>2030</v>
      </c>
      <c r="D10" s="203">
        <v>2030</v>
      </c>
      <c r="E10" s="1">
        <f t="shared" si="0"/>
        <v>100</v>
      </c>
      <c r="F10" s="1">
        <f t="shared" si="1"/>
        <v>-58.435708435708435</v>
      </c>
      <c r="G10" s="201">
        <f>(D10/B10-1)*100</f>
        <v>-58.435708435708435</v>
      </c>
      <c r="H10" s="201">
        <f>F10-G10</f>
        <v>0</v>
      </c>
    </row>
    <row r="11" spans="1:8" s="187" customFormat="1" ht="19.5" customHeight="1">
      <c r="A11" s="365" t="s">
        <v>23</v>
      </c>
      <c r="B11" s="198">
        <v>7819</v>
      </c>
      <c r="C11" s="202">
        <v>12831</v>
      </c>
      <c r="D11" s="203">
        <v>12831</v>
      </c>
      <c r="E11" s="1">
        <f t="shared" si="0"/>
        <v>100</v>
      </c>
      <c r="F11" s="1">
        <f t="shared" si="1"/>
        <v>64.10026857654432</v>
      </c>
      <c r="G11" s="201">
        <f aca="true" t="shared" si="2" ref="G11:G23">(D11/B11-1)*100</f>
        <v>64.10026857654432</v>
      </c>
      <c r="H11" s="245">
        <f aca="true" t="shared" si="3" ref="H11:H23">F11-G11</f>
        <v>0</v>
      </c>
    </row>
    <row r="12" spans="1:8" s="187" customFormat="1" ht="19.5" customHeight="1">
      <c r="A12" s="365" t="s">
        <v>24</v>
      </c>
      <c r="B12" s="198">
        <v>58709</v>
      </c>
      <c r="C12" s="202">
        <v>46287</v>
      </c>
      <c r="D12" s="203">
        <v>46287</v>
      </c>
      <c r="E12" s="1">
        <f t="shared" si="0"/>
        <v>100</v>
      </c>
      <c r="F12" s="1">
        <f t="shared" si="1"/>
        <v>-21.15859578599533</v>
      </c>
      <c r="G12" s="201">
        <f t="shared" si="2"/>
        <v>-21.158595785995338</v>
      </c>
      <c r="H12" s="201">
        <f t="shared" si="3"/>
        <v>0</v>
      </c>
    </row>
    <row r="13" spans="1:8" s="187" customFormat="1" ht="19.5" customHeight="1">
      <c r="A13" s="365" t="s">
        <v>25</v>
      </c>
      <c r="B13" s="198">
        <v>41148</v>
      </c>
      <c r="C13" s="202">
        <v>35338</v>
      </c>
      <c r="D13" s="203">
        <v>35338</v>
      </c>
      <c r="E13" s="1">
        <f t="shared" si="0"/>
        <v>100</v>
      </c>
      <c r="F13" s="1">
        <f t="shared" si="1"/>
        <v>-14.119762807426852</v>
      </c>
      <c r="G13" s="201">
        <f t="shared" si="2"/>
        <v>-14.11976280742685</v>
      </c>
      <c r="H13" s="201">
        <f t="shared" si="3"/>
        <v>0</v>
      </c>
    </row>
    <row r="14" spans="1:8" s="187" customFormat="1" ht="19.5" customHeight="1">
      <c r="A14" s="365" t="s">
        <v>26</v>
      </c>
      <c r="B14" s="198">
        <v>28943</v>
      </c>
      <c r="C14" s="202">
        <v>17008</v>
      </c>
      <c r="D14" s="203">
        <v>17008</v>
      </c>
      <c r="E14" s="1">
        <f t="shared" si="0"/>
        <v>100</v>
      </c>
      <c r="F14" s="1">
        <f t="shared" si="1"/>
        <v>-41.23622292091353</v>
      </c>
      <c r="G14" s="201">
        <f t="shared" si="2"/>
        <v>-41.23622292091353</v>
      </c>
      <c r="H14" s="201">
        <f t="shared" si="3"/>
        <v>0</v>
      </c>
    </row>
    <row r="15" spans="1:8" s="187" customFormat="1" ht="19.5" customHeight="1">
      <c r="A15" s="365" t="s">
        <v>27</v>
      </c>
      <c r="B15" s="198">
        <v>65303</v>
      </c>
      <c r="C15" s="202">
        <v>66704</v>
      </c>
      <c r="D15" s="203">
        <v>66704</v>
      </c>
      <c r="E15" s="1">
        <f t="shared" si="0"/>
        <v>100</v>
      </c>
      <c r="F15" s="1">
        <f t="shared" si="1"/>
        <v>2.1453838261641778</v>
      </c>
      <c r="G15" s="201">
        <f t="shared" si="2"/>
        <v>2.145383826164182</v>
      </c>
      <c r="H15" s="201">
        <f t="shared" si="3"/>
        <v>-4.440892098500626E-15</v>
      </c>
    </row>
    <row r="16" spans="1:8" s="187" customFormat="1" ht="19.5" customHeight="1">
      <c r="A16" s="365" t="s">
        <v>28</v>
      </c>
      <c r="B16" s="198">
        <v>33932</v>
      </c>
      <c r="C16" s="202">
        <v>43907</v>
      </c>
      <c r="D16" s="203">
        <v>43907</v>
      </c>
      <c r="E16" s="1">
        <f t="shared" si="0"/>
        <v>100</v>
      </c>
      <c r="F16" s="1">
        <f t="shared" si="1"/>
        <v>29.397029352823296</v>
      </c>
      <c r="G16" s="201">
        <f t="shared" si="2"/>
        <v>29.39702935282329</v>
      </c>
      <c r="H16" s="201">
        <f t="shared" si="3"/>
        <v>0</v>
      </c>
    </row>
    <row r="17" spans="1:8" s="187" customFormat="1" ht="19.5" customHeight="1">
      <c r="A17" s="365" t="s">
        <v>29</v>
      </c>
      <c r="B17" s="198">
        <v>13272</v>
      </c>
      <c r="C17" s="202">
        <v>23680</v>
      </c>
      <c r="D17" s="203">
        <v>23680</v>
      </c>
      <c r="E17" s="1">
        <f t="shared" si="0"/>
        <v>100</v>
      </c>
      <c r="F17" s="1">
        <f t="shared" si="1"/>
        <v>78.42073538276071</v>
      </c>
      <c r="G17" s="201">
        <f t="shared" si="2"/>
        <v>78.42073538276071</v>
      </c>
      <c r="H17" s="201">
        <f t="shared" si="3"/>
        <v>0</v>
      </c>
    </row>
    <row r="18" spans="1:8" s="187" customFormat="1" ht="19.5" customHeight="1">
      <c r="A18" s="365" t="s">
        <v>30</v>
      </c>
      <c r="B18" s="198">
        <v>6588</v>
      </c>
      <c r="C18" s="202">
        <v>5845</v>
      </c>
      <c r="D18" s="203">
        <v>5845</v>
      </c>
      <c r="E18" s="1">
        <f t="shared" si="0"/>
        <v>100</v>
      </c>
      <c r="F18" s="1">
        <f t="shared" si="1"/>
        <v>-11.278081360048574</v>
      </c>
      <c r="G18" s="201">
        <f t="shared" si="2"/>
        <v>-11.278081360048574</v>
      </c>
      <c r="H18" s="201">
        <f t="shared" si="3"/>
        <v>0</v>
      </c>
    </row>
    <row r="19" spans="1:8" s="187" customFormat="1" ht="19.5" customHeight="1">
      <c r="A19" s="365" t="s">
        <v>774</v>
      </c>
      <c r="B19" s="198">
        <v>2562</v>
      </c>
      <c r="C19" s="202">
        <v>4082</v>
      </c>
      <c r="D19" s="203">
        <v>4082</v>
      </c>
      <c r="E19" s="1">
        <f t="shared" si="0"/>
        <v>100</v>
      </c>
      <c r="F19" s="1">
        <f t="shared" si="1"/>
        <v>59.32864949258391</v>
      </c>
      <c r="G19" s="201">
        <f t="shared" si="2"/>
        <v>59.32864949258392</v>
      </c>
      <c r="H19" s="201">
        <f t="shared" si="3"/>
        <v>0</v>
      </c>
    </row>
    <row r="20" spans="1:8" s="187" customFormat="1" ht="19.5" customHeight="1">
      <c r="A20" s="365" t="s">
        <v>775</v>
      </c>
      <c r="B20" s="198">
        <v>7677</v>
      </c>
      <c r="C20" s="202">
        <v>3116</v>
      </c>
      <c r="D20" s="203">
        <v>3116</v>
      </c>
      <c r="E20" s="1">
        <f t="shared" si="0"/>
        <v>100</v>
      </c>
      <c r="F20" s="1">
        <f t="shared" si="1"/>
        <v>-59.411228344405366</v>
      </c>
      <c r="G20" s="201">
        <f t="shared" si="2"/>
        <v>-59.411228344405366</v>
      </c>
      <c r="H20" s="201">
        <f t="shared" si="3"/>
        <v>0</v>
      </c>
    </row>
    <row r="21" spans="1:8" s="187" customFormat="1" ht="19.5" customHeight="1">
      <c r="A21" s="365" t="s">
        <v>776</v>
      </c>
      <c r="B21" s="198">
        <v>5694</v>
      </c>
      <c r="C21" s="202">
        <v>11348</v>
      </c>
      <c r="D21" s="203">
        <v>11348</v>
      </c>
      <c r="E21" s="1">
        <f t="shared" si="0"/>
        <v>100</v>
      </c>
      <c r="F21" s="1">
        <f t="shared" si="1"/>
        <v>99.29750614682123</v>
      </c>
      <c r="G21" s="201">
        <f t="shared" si="2"/>
        <v>99.29750614682122</v>
      </c>
      <c r="H21" s="201">
        <f t="shared" si="3"/>
        <v>0</v>
      </c>
    </row>
    <row r="22" spans="1:8" s="187" customFormat="1" ht="19.5" customHeight="1">
      <c r="A22" s="365" t="s">
        <v>777</v>
      </c>
      <c r="B22" s="198"/>
      <c r="C22" s="202"/>
      <c r="D22" s="203"/>
      <c r="E22" s="1"/>
      <c r="F22" s="1">
        <f t="shared" si="1"/>
      </c>
      <c r="G22" s="201"/>
      <c r="H22" s="201"/>
    </row>
    <row r="23" spans="1:10" s="187" customFormat="1" ht="19.5" customHeight="1">
      <c r="A23" s="204" t="s">
        <v>31</v>
      </c>
      <c r="B23" s="205">
        <v>461842</v>
      </c>
      <c r="C23" s="206">
        <v>481930</v>
      </c>
      <c r="D23" s="206">
        <f>SUM(D6:D21)</f>
        <v>481930</v>
      </c>
      <c r="E23" s="1">
        <f t="shared" si="0"/>
        <v>100</v>
      </c>
      <c r="F23" s="1">
        <f t="shared" si="1"/>
        <v>4.349539452886475</v>
      </c>
      <c r="G23" s="201">
        <f t="shared" si="2"/>
        <v>4.349539452886475</v>
      </c>
      <c r="H23" s="201">
        <f t="shared" si="3"/>
        <v>0</v>
      </c>
      <c r="J23" s="246"/>
    </row>
    <row r="24" spans="1:10" s="187" customFormat="1" ht="19.5" customHeight="1">
      <c r="A24" s="362" t="s">
        <v>32</v>
      </c>
      <c r="B24" s="248">
        <v>475043</v>
      </c>
      <c r="C24" s="207">
        <v>565087</v>
      </c>
      <c r="D24" s="207">
        <f>SUM(D25:D30)</f>
        <v>569328</v>
      </c>
      <c r="E24" s="1"/>
      <c r="F24" s="1"/>
      <c r="G24" s="201"/>
      <c r="H24" s="201"/>
      <c r="J24" s="246"/>
    </row>
    <row r="25" spans="1:10" s="187" customFormat="1" ht="19.5" customHeight="1">
      <c r="A25" s="363" t="s">
        <v>767</v>
      </c>
      <c r="B25" s="248">
        <v>285135</v>
      </c>
      <c r="C25" s="207">
        <v>370000</v>
      </c>
      <c r="D25" s="207">
        <v>371008</v>
      </c>
      <c r="E25" s="1"/>
      <c r="F25" s="1"/>
      <c r="G25" s="201"/>
      <c r="H25" s="201"/>
      <c r="J25" s="246"/>
    </row>
    <row r="26" spans="1:10" s="187" customFormat="1" ht="19.5" customHeight="1">
      <c r="A26" s="363" t="s">
        <v>768</v>
      </c>
      <c r="B26" s="248">
        <v>45780</v>
      </c>
      <c r="C26" s="207">
        <v>52000</v>
      </c>
      <c r="D26" s="207">
        <v>55230</v>
      </c>
      <c r="E26" s="1"/>
      <c r="F26" s="1"/>
      <c r="G26" s="201"/>
      <c r="H26" s="201"/>
      <c r="J26" s="246"/>
    </row>
    <row r="27" spans="1:10" s="187" customFormat="1" ht="19.5" customHeight="1">
      <c r="A27" s="363" t="s">
        <v>769</v>
      </c>
      <c r="B27" s="183"/>
      <c r="C27" s="221"/>
      <c r="D27" s="183"/>
      <c r="E27" s="1"/>
      <c r="F27" s="1"/>
      <c r="G27" s="201"/>
      <c r="H27" s="201"/>
      <c r="J27" s="246"/>
    </row>
    <row r="28" spans="1:10" s="187" customFormat="1" ht="19.5" customHeight="1">
      <c r="A28" s="363" t="s">
        <v>770</v>
      </c>
      <c r="B28" s="248">
        <v>128830</v>
      </c>
      <c r="C28" s="207">
        <v>121700</v>
      </c>
      <c r="D28" s="207">
        <v>121700</v>
      </c>
      <c r="E28" s="1"/>
      <c r="F28" s="1"/>
      <c r="G28" s="201"/>
      <c r="H28" s="201"/>
      <c r="J28" s="246"/>
    </row>
    <row r="29" spans="1:10" s="187" customFormat="1" ht="19.5" customHeight="1">
      <c r="A29" s="363" t="s">
        <v>771</v>
      </c>
      <c r="B29" s="248"/>
      <c r="C29" s="183"/>
      <c r="D29" s="221"/>
      <c r="E29" s="183"/>
      <c r="F29" s="1"/>
      <c r="G29" s="201"/>
      <c r="H29" s="201"/>
      <c r="J29" s="246"/>
    </row>
    <row r="30" spans="1:10" s="187" customFormat="1" ht="19.5" customHeight="1">
      <c r="A30" s="363" t="s">
        <v>772</v>
      </c>
      <c r="B30" s="248">
        <v>15298</v>
      </c>
      <c r="C30" s="207">
        <v>21387</v>
      </c>
      <c r="D30" s="207">
        <v>21390</v>
      </c>
      <c r="E30" s="1"/>
      <c r="F30" s="1"/>
      <c r="G30" s="201"/>
      <c r="H30" s="201"/>
      <c r="J30" s="246"/>
    </row>
    <row r="31" spans="1:10" s="187" customFormat="1" ht="19.5" customHeight="1">
      <c r="A31" s="363" t="s">
        <v>773</v>
      </c>
      <c r="B31" s="183"/>
      <c r="C31" s="221"/>
      <c r="D31" s="183"/>
      <c r="E31" s="1"/>
      <c r="F31" s="1"/>
      <c r="G31" s="201"/>
      <c r="H31" s="201"/>
      <c r="J31" s="246"/>
    </row>
    <row r="32" spans="1:10" s="187" customFormat="1" ht="19.5" customHeight="1">
      <c r="A32" s="208" t="s">
        <v>33</v>
      </c>
      <c r="B32" s="209">
        <v>936885</v>
      </c>
      <c r="C32" s="209">
        <v>1047017</v>
      </c>
      <c r="D32" s="209">
        <f>D23+D24</f>
        <v>1051258</v>
      </c>
      <c r="E32" s="162"/>
      <c r="F32" s="162"/>
      <c r="G32" s="201"/>
      <c r="H32" s="201"/>
      <c r="I32" s="188"/>
      <c r="J32" s="246"/>
    </row>
    <row r="33" spans="1:9" s="188" customFormat="1" ht="19.5" customHeight="1">
      <c r="A33" s="465" t="s">
        <v>346</v>
      </c>
      <c r="B33" s="465"/>
      <c r="C33" s="465"/>
      <c r="D33" s="465"/>
      <c r="E33" s="465"/>
      <c r="F33" s="465"/>
      <c r="I33" s="190"/>
    </row>
    <row r="34" spans="1:7" ht="15.75">
      <c r="A34" s="210"/>
      <c r="B34" s="115"/>
      <c r="C34" s="211"/>
      <c r="D34" s="115"/>
      <c r="E34" s="115"/>
      <c r="F34" s="115"/>
      <c r="G34" s="115"/>
    </row>
    <row r="35" spans="1:7" ht="15.75">
      <c r="A35" s="210"/>
      <c r="B35" s="115"/>
      <c r="C35" s="211"/>
      <c r="D35" s="115"/>
      <c r="E35" s="115"/>
      <c r="F35" s="115"/>
      <c r="G35" s="115"/>
    </row>
    <row r="36" spans="1:7" ht="15.75">
      <c r="A36" s="210"/>
      <c r="B36" s="115"/>
      <c r="C36" s="211"/>
      <c r="D36" s="115"/>
      <c r="E36" s="115"/>
      <c r="F36" s="115"/>
      <c r="G36" s="115"/>
    </row>
    <row r="37" spans="1:7" ht="15.75">
      <c r="A37" s="210"/>
      <c r="B37" s="115"/>
      <c r="C37" s="211"/>
      <c r="D37" s="115"/>
      <c r="E37" s="115"/>
      <c r="F37" s="115"/>
      <c r="G37" s="115"/>
    </row>
    <row r="38" spans="1:7" ht="15.75">
      <c r="A38" s="210"/>
      <c r="B38" s="115"/>
      <c r="C38" s="211"/>
      <c r="D38" s="115"/>
      <c r="E38" s="115"/>
      <c r="F38" s="115"/>
      <c r="G38" s="115"/>
    </row>
  </sheetData>
  <sheetProtection/>
  <mergeCells count="6">
    <mergeCell ref="A2:F2"/>
    <mergeCell ref="D4:F4"/>
    <mergeCell ref="A33:F33"/>
    <mergeCell ref="A4:A5"/>
    <mergeCell ref="B4:B5"/>
    <mergeCell ref="C4:C5"/>
  </mergeCells>
  <printOptions horizontalCentered="1"/>
  <pageMargins left="0.75" right="0.75" top="0.98" bottom="0.98" header="0.51" footer="0.51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4"/>
  <sheetViews>
    <sheetView showZeros="0" tabSelected="1" zoomScaleSheetLayoutView="100" zoomScalePageLayoutView="0" workbookViewId="0" topLeftCell="A1">
      <pane xSplit="1" ySplit="5" topLeftCell="B6" activePane="bottomRight" state="frozen"/>
      <selection pane="topLeft" activeCell="D6" sqref="D6"/>
      <selection pane="topRight" activeCell="D6" sqref="D6"/>
      <selection pane="bottomLeft" activeCell="D6" sqref="D6"/>
      <selection pane="bottomRight" activeCell="D11" sqref="D11"/>
    </sheetView>
  </sheetViews>
  <sheetFormatPr defaultColWidth="9.00390625" defaultRowHeight="14.25"/>
  <cols>
    <col min="1" max="1" width="26.125" style="139" customWidth="1"/>
    <col min="2" max="3" width="10.50390625" style="139" customWidth="1"/>
    <col min="4" max="4" width="10.375" style="139" customWidth="1"/>
    <col min="5" max="5" width="11.25390625" style="139" customWidth="1"/>
    <col min="6" max="6" width="11.125" style="139" customWidth="1"/>
    <col min="7" max="7" width="9.00390625" style="139" customWidth="1"/>
    <col min="8" max="8" width="11.50390625" style="139" customWidth="1"/>
    <col min="9" max="16384" width="9.00390625" style="139" customWidth="1"/>
  </cols>
  <sheetData>
    <row r="1" spans="1:6" s="134" customFormat="1" ht="18.75" customHeight="1">
      <c r="A1" s="3" t="s">
        <v>34</v>
      </c>
      <c r="B1" s="142"/>
      <c r="C1" s="142"/>
      <c r="D1" s="142"/>
      <c r="E1" s="142"/>
      <c r="F1" s="142"/>
    </row>
    <row r="2" spans="1:9" s="135" customFormat="1" ht="26.25" customHeight="1">
      <c r="A2" s="472" t="s">
        <v>726</v>
      </c>
      <c r="B2" s="472"/>
      <c r="C2" s="472"/>
      <c r="D2" s="472"/>
      <c r="E2" s="472"/>
      <c r="F2" s="472"/>
      <c r="H2" s="168"/>
      <c r="I2" s="168"/>
    </row>
    <row r="3" spans="1:9" s="136" customFormat="1" ht="19.5" customHeight="1">
      <c r="A3" s="169"/>
      <c r="B3" s="170"/>
      <c r="C3" s="170"/>
      <c r="D3" s="473" t="s">
        <v>2</v>
      </c>
      <c r="E3" s="474"/>
      <c r="F3" s="474"/>
      <c r="H3" s="171"/>
      <c r="I3" s="171"/>
    </row>
    <row r="4" spans="1:9" s="3" customFormat="1" ht="22.5" customHeight="1">
      <c r="A4" s="475" t="s">
        <v>35</v>
      </c>
      <c r="B4" s="477" t="s">
        <v>306</v>
      </c>
      <c r="C4" s="468" t="s">
        <v>307</v>
      </c>
      <c r="D4" s="468" t="s">
        <v>308</v>
      </c>
      <c r="E4" s="468"/>
      <c r="F4" s="468"/>
      <c r="H4" s="172"/>
      <c r="I4" s="172"/>
    </row>
    <row r="5" spans="1:9" s="3" customFormat="1" ht="22.5" customHeight="1">
      <c r="A5" s="476"/>
      <c r="B5" s="477"/>
      <c r="C5" s="478" t="s">
        <v>5</v>
      </c>
      <c r="D5" s="242" t="s">
        <v>5</v>
      </c>
      <c r="E5" s="242" t="s">
        <v>6</v>
      </c>
      <c r="F5" s="241" t="s">
        <v>7</v>
      </c>
      <c r="H5" s="172"/>
      <c r="I5" s="172"/>
    </row>
    <row r="6" spans="1:9" ht="24.75" customHeight="1">
      <c r="A6" s="368" t="s">
        <v>36</v>
      </c>
      <c r="B6" s="174"/>
      <c r="C6" s="175">
        <v>0</v>
      </c>
      <c r="D6" s="175"/>
      <c r="E6" s="151"/>
      <c r="F6" s="151"/>
      <c r="G6" s="176"/>
      <c r="H6" s="176"/>
      <c r="I6" s="184"/>
    </row>
    <row r="7" spans="1:9" ht="24.75" customHeight="1">
      <c r="A7" s="369" t="s">
        <v>37</v>
      </c>
      <c r="B7" s="177">
        <v>4</v>
      </c>
      <c r="C7" s="178">
        <v>5</v>
      </c>
      <c r="D7" s="178">
        <v>5</v>
      </c>
      <c r="E7" s="1">
        <f aca="true" t="shared" si="0" ref="E7:E13">D7/C7*100</f>
        <v>100</v>
      </c>
      <c r="F7" s="1">
        <f>D7/B7*100-100</f>
        <v>25</v>
      </c>
      <c r="G7" s="176"/>
      <c r="H7" s="176"/>
      <c r="I7" s="184"/>
    </row>
    <row r="8" spans="1:9" ht="24.75" customHeight="1">
      <c r="A8" s="369" t="s">
        <v>38</v>
      </c>
      <c r="B8" s="177"/>
      <c r="C8" s="178"/>
      <c r="D8" s="178"/>
      <c r="E8" s="1"/>
      <c r="F8" s="1"/>
      <c r="G8" s="176"/>
      <c r="H8" s="176"/>
      <c r="I8" s="184"/>
    </row>
    <row r="9" spans="1:9" ht="24.75" customHeight="1">
      <c r="A9" s="369" t="s">
        <v>39</v>
      </c>
      <c r="B9" s="177">
        <v>786</v>
      </c>
      <c r="C9" s="178">
        <v>5400</v>
      </c>
      <c r="D9" s="178">
        <v>5665</v>
      </c>
      <c r="E9" s="1">
        <f t="shared" si="0"/>
        <v>104.9074074074074</v>
      </c>
      <c r="F9" s="1">
        <f>D9/B9*100-100</f>
        <v>620.737913486005</v>
      </c>
      <c r="G9" s="176"/>
      <c r="H9" s="176"/>
      <c r="I9" s="184"/>
    </row>
    <row r="10" spans="1:9" ht="24.75" customHeight="1">
      <c r="A10" s="369" t="s">
        <v>40</v>
      </c>
      <c r="B10" s="177">
        <v>378</v>
      </c>
      <c r="C10" s="178">
        <v>1000</v>
      </c>
      <c r="D10" s="178">
        <v>1096</v>
      </c>
      <c r="E10" s="1">
        <f t="shared" si="0"/>
        <v>109.60000000000001</v>
      </c>
      <c r="F10" s="1">
        <f aca="true" t="shared" si="1" ref="F10:F17">D10/B10*100-100</f>
        <v>189.94708994708998</v>
      </c>
      <c r="G10" s="176"/>
      <c r="H10" s="176"/>
      <c r="I10" s="184"/>
    </row>
    <row r="11" spans="1:9" ht="24.75" customHeight="1">
      <c r="A11" s="369" t="s">
        <v>41</v>
      </c>
      <c r="B11" s="177">
        <v>14429</v>
      </c>
      <c r="C11" s="178">
        <v>104520</v>
      </c>
      <c r="D11" s="178">
        <v>104868</v>
      </c>
      <c r="E11" s="1">
        <f t="shared" si="0"/>
        <v>100.33295063145809</v>
      </c>
      <c r="F11" s="1">
        <f t="shared" si="1"/>
        <v>626.7863330792155</v>
      </c>
      <c r="G11" s="176"/>
      <c r="H11" s="243"/>
      <c r="I11" s="184"/>
    </row>
    <row r="12" spans="1:9" ht="24.75" customHeight="1">
      <c r="A12" s="369" t="s">
        <v>42</v>
      </c>
      <c r="B12" s="177">
        <v>592</v>
      </c>
      <c r="C12" s="178">
        <v>975</v>
      </c>
      <c r="D12" s="178">
        <v>975</v>
      </c>
      <c r="E12" s="1">
        <f t="shared" si="0"/>
        <v>100</v>
      </c>
      <c r="F12" s="1">
        <f t="shared" si="1"/>
        <v>64.69594594594594</v>
      </c>
      <c r="G12" s="176"/>
      <c r="H12" s="179"/>
      <c r="I12" s="184"/>
    </row>
    <row r="13" spans="1:9" ht="24.75" customHeight="1">
      <c r="A13" s="369" t="s">
        <v>43</v>
      </c>
      <c r="B13" s="177">
        <v>4484</v>
      </c>
      <c r="C13" s="178">
        <v>2409</v>
      </c>
      <c r="D13" s="178">
        <v>2409</v>
      </c>
      <c r="E13" s="1">
        <f t="shared" si="0"/>
        <v>100</v>
      </c>
      <c r="F13" s="1">
        <f t="shared" si="1"/>
        <v>-46.27564674397859</v>
      </c>
      <c r="G13" s="176"/>
      <c r="H13" s="179"/>
      <c r="I13" s="184"/>
    </row>
    <row r="14" spans="1:9" ht="24.75" customHeight="1">
      <c r="A14" s="369" t="s">
        <v>44</v>
      </c>
      <c r="B14" s="177"/>
      <c r="C14" s="178"/>
      <c r="D14" s="178"/>
      <c r="E14" s="1"/>
      <c r="F14" s="1"/>
      <c r="G14" s="176"/>
      <c r="H14" s="179"/>
      <c r="I14" s="184"/>
    </row>
    <row r="15" spans="1:9" ht="24.75" customHeight="1">
      <c r="A15" s="369" t="s">
        <v>45</v>
      </c>
      <c r="B15" s="177">
        <v>3125</v>
      </c>
      <c r="C15" s="178">
        <v>2391</v>
      </c>
      <c r="D15" s="178">
        <v>2734</v>
      </c>
      <c r="E15" s="1">
        <f>D15/C15*100</f>
        <v>114.34546214972814</v>
      </c>
      <c r="F15" s="1">
        <f t="shared" si="1"/>
        <v>-12.512</v>
      </c>
      <c r="G15" s="176"/>
      <c r="H15" s="179"/>
      <c r="I15" s="184"/>
    </row>
    <row r="16" spans="1:9" ht="24.75" customHeight="1">
      <c r="A16" s="369" t="s">
        <v>46</v>
      </c>
      <c r="B16" s="177"/>
      <c r="C16" s="178"/>
      <c r="D16" s="178"/>
      <c r="E16" s="1"/>
      <c r="F16" s="1"/>
      <c r="G16" s="176"/>
      <c r="H16" s="179"/>
      <c r="I16" s="184"/>
    </row>
    <row r="17" spans="1:9" ht="24.75" customHeight="1">
      <c r="A17" s="180" t="s">
        <v>47</v>
      </c>
      <c r="B17" s="181">
        <v>23798</v>
      </c>
      <c r="C17" s="182">
        <f>SUM(C6:C16)</f>
        <v>116700</v>
      </c>
      <c r="D17" s="182">
        <f>SUM(D6:D16)</f>
        <v>117752</v>
      </c>
      <c r="E17" s="1">
        <f>D17/C17*100</f>
        <v>100.90145672664951</v>
      </c>
      <c r="F17" s="1">
        <f t="shared" si="1"/>
        <v>394.7978821749727</v>
      </c>
      <c r="G17" s="176"/>
      <c r="H17" s="179"/>
      <c r="I17" s="184"/>
    </row>
    <row r="18" spans="1:9" ht="24.75" customHeight="1">
      <c r="A18" s="369" t="s">
        <v>48</v>
      </c>
      <c r="B18" s="249">
        <v>43022</v>
      </c>
      <c r="C18" s="183">
        <f>SUM(C19:C21)</f>
        <v>47126</v>
      </c>
      <c r="D18" s="183">
        <f>SUM(D19:D21)</f>
        <v>47126</v>
      </c>
      <c r="E18" s="1"/>
      <c r="F18" s="1"/>
      <c r="G18" s="176"/>
      <c r="H18" s="179"/>
      <c r="I18" s="184"/>
    </row>
    <row r="19" spans="1:9" ht="24.75" customHeight="1">
      <c r="A19" s="369" t="s">
        <v>304</v>
      </c>
      <c r="B19" s="249">
        <v>29500</v>
      </c>
      <c r="C19" s="183">
        <v>40000</v>
      </c>
      <c r="D19" s="183">
        <v>40000</v>
      </c>
      <c r="E19" s="1"/>
      <c r="F19" s="1"/>
      <c r="G19" s="176"/>
      <c r="H19" s="179"/>
      <c r="I19" s="184"/>
    </row>
    <row r="20" spans="1:9" ht="24.75" customHeight="1">
      <c r="A20" s="369" t="s">
        <v>49</v>
      </c>
      <c r="B20" s="249">
        <v>2486</v>
      </c>
      <c r="C20" s="183">
        <v>612</v>
      </c>
      <c r="D20" s="183">
        <v>612</v>
      </c>
      <c r="E20" s="1"/>
      <c r="F20" s="1"/>
      <c r="G20" s="176"/>
      <c r="H20" s="179"/>
      <c r="I20" s="184"/>
    </row>
    <row r="21" spans="1:9" ht="24.75" customHeight="1">
      <c r="A21" s="369" t="s">
        <v>50</v>
      </c>
      <c r="B21" s="249">
        <v>11036</v>
      </c>
      <c r="C21" s="183">
        <v>6514</v>
      </c>
      <c r="D21" s="183">
        <v>6514</v>
      </c>
      <c r="E21" s="1"/>
      <c r="F21" s="1"/>
      <c r="G21" s="176"/>
      <c r="H21" s="179"/>
      <c r="I21" s="184"/>
    </row>
    <row r="22" spans="1:9" ht="24.75" customHeight="1">
      <c r="A22" s="128" t="s">
        <v>16</v>
      </c>
      <c r="B22" s="130">
        <v>66820</v>
      </c>
      <c r="C22" s="130">
        <f>C17+C18</f>
        <v>163826</v>
      </c>
      <c r="D22" s="130">
        <f>D17+D18</f>
        <v>164878</v>
      </c>
      <c r="E22" s="162"/>
      <c r="F22" s="162"/>
      <c r="G22" s="176"/>
      <c r="H22" s="179"/>
      <c r="I22" s="184"/>
    </row>
    <row r="23" spans="1:6" ht="24.75" customHeight="1">
      <c r="A23" s="465" t="s">
        <v>766</v>
      </c>
      <c r="B23" s="465"/>
      <c r="C23" s="465"/>
      <c r="D23" s="465"/>
      <c r="E23" s="465"/>
      <c r="F23" s="465"/>
    </row>
    <row r="24" spans="1:7" ht="15.75">
      <c r="A24" s="166"/>
      <c r="B24" s="166"/>
      <c r="C24" s="166"/>
      <c r="D24" s="166"/>
      <c r="E24" s="166"/>
      <c r="F24" s="166"/>
      <c r="G24" s="166"/>
    </row>
    <row r="25" spans="1:7" ht="15.75">
      <c r="A25" s="166"/>
      <c r="B25" s="166"/>
      <c r="C25" s="166"/>
      <c r="D25" s="166"/>
      <c r="E25" s="166"/>
      <c r="F25" s="166"/>
      <c r="G25" s="166"/>
    </row>
    <row r="26" spans="1:7" ht="15.75">
      <c r="A26" s="166"/>
      <c r="B26" s="166"/>
      <c r="C26" s="166"/>
      <c r="D26" s="166"/>
      <c r="E26" s="166"/>
      <c r="F26" s="166"/>
      <c r="G26" s="166"/>
    </row>
    <row r="27" spans="1:7" ht="15.75">
      <c r="A27" s="166"/>
      <c r="B27" s="166"/>
      <c r="C27" s="166"/>
      <c r="D27" s="166"/>
      <c r="E27" s="166"/>
      <c r="F27" s="166"/>
      <c r="G27" s="166"/>
    </row>
    <row r="28" spans="1:7" ht="15.75">
      <c r="A28" s="166"/>
      <c r="B28" s="166"/>
      <c r="C28" s="166"/>
      <c r="D28" s="166"/>
      <c r="E28" s="166"/>
      <c r="F28" s="166"/>
      <c r="G28" s="166"/>
    </row>
    <row r="29" spans="1:7" ht="15.75">
      <c r="A29" s="166"/>
      <c r="B29" s="166"/>
      <c r="C29" s="166"/>
      <c r="D29" s="166"/>
      <c r="E29" s="166"/>
      <c r="F29" s="166"/>
      <c r="G29" s="166"/>
    </row>
    <row r="30" spans="1:7" ht="15.75">
      <c r="A30" s="166"/>
      <c r="B30" s="166"/>
      <c r="C30" s="166"/>
      <c r="D30" s="166"/>
      <c r="E30" s="166"/>
      <c r="F30" s="166"/>
      <c r="G30" s="166"/>
    </row>
    <row r="31" spans="1:7" ht="15.75">
      <c r="A31" s="166"/>
      <c r="B31" s="166"/>
      <c r="C31" s="166"/>
      <c r="D31" s="166"/>
      <c r="E31" s="166"/>
      <c r="F31" s="166"/>
      <c r="G31" s="166"/>
    </row>
    <row r="32" spans="1:7" ht="15.75">
      <c r="A32" s="166"/>
      <c r="B32" s="166"/>
      <c r="C32" s="166"/>
      <c r="D32" s="166"/>
      <c r="E32" s="166"/>
      <c r="F32" s="166"/>
      <c r="G32" s="166"/>
    </row>
    <row r="33" spans="1:7" ht="15.75">
      <c r="A33" s="166"/>
      <c r="B33" s="166"/>
      <c r="C33" s="166"/>
      <c r="D33" s="166"/>
      <c r="E33" s="166"/>
      <c r="F33" s="166"/>
      <c r="G33" s="166"/>
    </row>
    <row r="34" spans="1:7" ht="15.75">
      <c r="A34" s="166"/>
      <c r="B34" s="166"/>
      <c r="C34" s="166"/>
      <c r="D34" s="166"/>
      <c r="E34" s="166"/>
      <c r="F34" s="166"/>
      <c r="G34" s="166"/>
    </row>
  </sheetData>
  <sheetProtection/>
  <mergeCells count="7">
    <mergeCell ref="A2:F2"/>
    <mergeCell ref="D3:F3"/>
    <mergeCell ref="D4:F4"/>
    <mergeCell ref="A23:F23"/>
    <mergeCell ref="A4:A5"/>
    <mergeCell ref="B4:B5"/>
    <mergeCell ref="C4:C5"/>
  </mergeCells>
  <printOptions horizontalCentered="1"/>
  <pageMargins left="0.75" right="0.75" top="0.98" bottom="0.98" header="0.51" footer="0.51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7"/>
  <sheetViews>
    <sheetView showZeros="0" zoomScaleSheetLayoutView="100" zoomScalePageLayoutView="0" workbookViewId="0" topLeftCell="A1">
      <pane xSplit="1" ySplit="5" topLeftCell="B18" activePane="bottomRight" state="frozen"/>
      <selection pane="topLeft" activeCell="D6" sqref="D6"/>
      <selection pane="topRight" activeCell="D6" sqref="D6"/>
      <selection pane="bottomLeft" activeCell="D6" sqref="D6"/>
      <selection pane="bottomRight" activeCell="A2" sqref="A2:F2"/>
    </sheetView>
  </sheetViews>
  <sheetFormatPr defaultColWidth="9.00390625" defaultRowHeight="14.25"/>
  <cols>
    <col min="1" max="1" width="30.50390625" style="138" customWidth="1"/>
    <col min="2" max="3" width="10.50390625" style="139" customWidth="1"/>
    <col min="4" max="4" width="9.25390625" style="139" customWidth="1"/>
    <col min="5" max="6" width="10.125" style="140" customWidth="1"/>
    <col min="7" max="9" width="9.00390625" style="139" hidden="1" customWidth="1"/>
    <col min="10" max="16384" width="9.00390625" style="139" customWidth="1"/>
  </cols>
  <sheetData>
    <row r="1" spans="1:9" s="134" customFormat="1" ht="18.75" customHeight="1">
      <c r="A1" s="141" t="s">
        <v>51</v>
      </c>
      <c r="B1" s="142"/>
      <c r="C1" s="142"/>
      <c r="D1" s="142"/>
      <c r="E1" s="143"/>
      <c r="F1" s="143"/>
      <c r="G1" s="142"/>
      <c r="H1" s="142"/>
      <c r="I1" s="142"/>
    </row>
    <row r="2" spans="1:9" s="135" customFormat="1" ht="26.25" customHeight="1">
      <c r="A2" s="472" t="s">
        <v>729</v>
      </c>
      <c r="B2" s="472"/>
      <c r="C2" s="472"/>
      <c r="D2" s="472"/>
      <c r="E2" s="472"/>
      <c r="F2" s="472"/>
      <c r="G2" s="144"/>
      <c r="H2" s="144"/>
      <c r="I2" s="144"/>
    </row>
    <row r="3" spans="1:9" s="136" customFormat="1" ht="17.25" customHeight="1">
      <c r="A3" s="145"/>
      <c r="B3" s="146"/>
      <c r="C3" s="146"/>
      <c r="D3" s="479" t="s">
        <v>2</v>
      </c>
      <c r="E3" s="479"/>
      <c r="F3" s="479"/>
      <c r="G3" s="147"/>
      <c r="H3" s="147"/>
      <c r="I3" s="147"/>
    </row>
    <row r="4" spans="1:6" s="3" customFormat="1" ht="20.25" customHeight="1">
      <c r="A4" s="482" t="s">
        <v>35</v>
      </c>
      <c r="B4" s="481" t="s">
        <v>309</v>
      </c>
      <c r="C4" s="481" t="s">
        <v>310</v>
      </c>
      <c r="D4" s="480" t="s">
        <v>311</v>
      </c>
      <c r="E4" s="481"/>
      <c r="F4" s="481"/>
    </row>
    <row r="5" spans="1:6" s="3" customFormat="1" ht="19.5" customHeight="1">
      <c r="A5" s="482"/>
      <c r="B5" s="481"/>
      <c r="C5" s="481" t="s">
        <v>5</v>
      </c>
      <c r="D5" s="149" t="s">
        <v>5</v>
      </c>
      <c r="E5" s="148" t="s">
        <v>6</v>
      </c>
      <c r="F5" s="148" t="s">
        <v>7</v>
      </c>
    </row>
    <row r="6" spans="1:6" s="3" customFormat="1" ht="22.5" customHeight="1">
      <c r="A6" s="370" t="s">
        <v>312</v>
      </c>
      <c r="B6" s="153"/>
      <c r="C6" s="150">
        <f>SUM(C7)</f>
        <v>110</v>
      </c>
      <c r="D6" s="344">
        <v>110</v>
      </c>
      <c r="E6" s="1">
        <f aca="true" t="shared" si="0" ref="E6:E16">_xlfn.IFERROR(D6/C6*100,"")</f>
        <v>100</v>
      </c>
      <c r="F6" s="154">
        <f aca="true" t="shared" si="1" ref="F6:F16">_xlfn.IFERROR(D6/B6*100-100,"")</f>
      </c>
    </row>
    <row r="7" spans="1:6" s="3" customFormat="1" ht="26.25" customHeight="1">
      <c r="A7" s="370" t="s">
        <v>313</v>
      </c>
      <c r="B7" s="153"/>
      <c r="C7" s="153">
        <v>110</v>
      </c>
      <c r="D7" s="153">
        <v>110</v>
      </c>
      <c r="E7" s="1">
        <f t="shared" si="0"/>
        <v>100</v>
      </c>
      <c r="F7" s="154">
        <f t="shared" si="1"/>
      </c>
    </row>
    <row r="8" spans="1:9" ht="22.5" customHeight="1">
      <c r="A8" s="370" t="s">
        <v>314</v>
      </c>
      <c r="B8" s="153">
        <f>B9</f>
        <v>40</v>
      </c>
      <c r="C8" s="153">
        <f>SUM(C9)</f>
        <v>37</v>
      </c>
      <c r="D8" s="153">
        <v>38</v>
      </c>
      <c r="E8" s="1">
        <f t="shared" si="0"/>
        <v>102.7027027027027</v>
      </c>
      <c r="F8" s="154">
        <f t="shared" si="1"/>
        <v>-5</v>
      </c>
      <c r="G8" s="152" t="e">
        <f>IF(B8&lt;#REF!,"错误","正确")</f>
        <v>#REF!</v>
      </c>
      <c r="H8" s="152" t="e">
        <f>IF(C8&lt;#REF!,"错误","正确")</f>
        <v>#REF!</v>
      </c>
      <c r="I8" s="152" t="e">
        <f>IF(D8&lt;#REF!,"错误","正确")</f>
        <v>#REF!</v>
      </c>
    </row>
    <row r="9" spans="1:9" ht="22.5" customHeight="1">
      <c r="A9" s="370" t="s">
        <v>52</v>
      </c>
      <c r="B9" s="153">
        <v>40</v>
      </c>
      <c r="C9" s="153">
        <v>37</v>
      </c>
      <c r="D9" s="153">
        <v>38</v>
      </c>
      <c r="E9" s="1">
        <f t="shared" si="0"/>
        <v>102.7027027027027</v>
      </c>
      <c r="F9" s="154">
        <f t="shared" si="1"/>
        <v>-5</v>
      </c>
      <c r="G9" s="152"/>
      <c r="H9" s="152"/>
      <c r="I9" s="152"/>
    </row>
    <row r="10" spans="1:9" ht="22.5" customHeight="1">
      <c r="A10" s="370" t="s">
        <v>315</v>
      </c>
      <c r="B10" s="153">
        <f>SUM(B11:B17)</f>
        <v>42202</v>
      </c>
      <c r="C10" s="153">
        <f>SUM(C11:C17)</f>
        <v>132973</v>
      </c>
      <c r="D10" s="153">
        <v>132680</v>
      </c>
      <c r="E10" s="1">
        <f t="shared" si="0"/>
        <v>99.77965451633038</v>
      </c>
      <c r="F10" s="154">
        <f t="shared" si="1"/>
        <v>214.39268281124117</v>
      </c>
      <c r="G10" s="152" t="e">
        <f>IF(B10&lt;#REF!,"错误","正确")</f>
        <v>#REF!</v>
      </c>
      <c r="H10" s="152" t="e">
        <f>IF(C10&lt;#REF!,"错误","正确")</f>
        <v>#REF!</v>
      </c>
      <c r="I10" s="152" t="e">
        <f>IF(D10&lt;#REF!,"错误","正确")</f>
        <v>#REF!</v>
      </c>
    </row>
    <row r="11" spans="1:9" ht="30" customHeight="1">
      <c r="A11" s="370" t="s">
        <v>781</v>
      </c>
      <c r="B11" s="153">
        <v>32130</v>
      </c>
      <c r="C11" s="153">
        <f>127913-6000</f>
        <v>121913</v>
      </c>
      <c r="D11" s="153">
        <v>121564</v>
      </c>
      <c r="E11" s="1">
        <f t="shared" si="0"/>
        <v>99.71373028307072</v>
      </c>
      <c r="F11" s="154">
        <f t="shared" si="1"/>
        <v>278.3504512916278</v>
      </c>
      <c r="G11" s="152"/>
      <c r="H11" s="152"/>
      <c r="I11" s="152"/>
    </row>
    <row r="12" spans="1:9" ht="29.25" customHeight="1">
      <c r="A12" s="370" t="s">
        <v>54</v>
      </c>
      <c r="B12" s="153">
        <v>352</v>
      </c>
      <c r="C12" s="153">
        <v>5000</v>
      </c>
      <c r="D12" s="153">
        <v>5770</v>
      </c>
      <c r="E12" s="1">
        <f t="shared" si="0"/>
        <v>115.39999999999999</v>
      </c>
      <c r="F12" s="154">
        <f t="shared" si="1"/>
        <v>1539.2045454545453</v>
      </c>
      <c r="G12" s="152"/>
      <c r="H12" s="152"/>
      <c r="I12" s="152"/>
    </row>
    <row r="13" spans="1:9" ht="30.75" customHeight="1">
      <c r="A13" s="370" t="s">
        <v>55</v>
      </c>
      <c r="B13" s="153">
        <v>1167</v>
      </c>
      <c r="C13" s="153">
        <v>1000</v>
      </c>
      <c r="D13" s="153">
        <v>876</v>
      </c>
      <c r="E13" s="1">
        <f t="shared" si="0"/>
        <v>87.6</v>
      </c>
      <c r="F13" s="154">
        <f t="shared" si="1"/>
        <v>-24.935732647814916</v>
      </c>
      <c r="G13" s="152"/>
      <c r="H13" s="240"/>
      <c r="I13" s="152"/>
    </row>
    <row r="14" spans="1:9" ht="28.5" customHeight="1">
      <c r="A14" s="370" t="s">
        <v>56</v>
      </c>
      <c r="B14" s="153">
        <v>985</v>
      </c>
      <c r="C14" s="153">
        <v>0</v>
      </c>
      <c r="D14" s="153"/>
      <c r="E14" s="1">
        <f t="shared" si="0"/>
      </c>
      <c r="F14" s="154">
        <f t="shared" si="1"/>
        <v>-100</v>
      </c>
      <c r="G14" s="152"/>
      <c r="H14" s="152"/>
      <c r="I14" s="152"/>
    </row>
    <row r="15" spans="1:9" ht="26.25" customHeight="1">
      <c r="A15" s="370" t="s">
        <v>57</v>
      </c>
      <c r="B15" s="153">
        <v>4533</v>
      </c>
      <c r="C15" s="153">
        <v>2300</v>
      </c>
      <c r="D15" s="153">
        <v>1706</v>
      </c>
      <c r="E15" s="1">
        <f t="shared" si="0"/>
        <v>74.17391304347825</v>
      </c>
      <c r="F15" s="154">
        <f t="shared" si="1"/>
        <v>-62.36487977057136</v>
      </c>
      <c r="G15" s="152"/>
      <c r="H15" s="152"/>
      <c r="I15" s="152"/>
    </row>
    <row r="16" spans="1:9" ht="27.75" customHeight="1">
      <c r="A16" s="370" t="s">
        <v>782</v>
      </c>
      <c r="B16" s="153">
        <v>3035</v>
      </c>
      <c r="C16" s="153">
        <v>2760</v>
      </c>
      <c r="D16" s="153">
        <v>2764</v>
      </c>
      <c r="E16" s="1">
        <f t="shared" si="0"/>
        <v>100.14492753623188</v>
      </c>
      <c r="F16" s="154">
        <f t="shared" si="1"/>
        <v>-8.92915980230643</v>
      </c>
      <c r="G16" s="152"/>
      <c r="H16" s="152"/>
      <c r="I16" s="152"/>
    </row>
    <row r="17" spans="1:9" ht="22.5" customHeight="1">
      <c r="A17" s="370" t="s">
        <v>59</v>
      </c>
      <c r="B17" s="153"/>
      <c r="C17" s="153"/>
      <c r="D17" s="153"/>
      <c r="E17" s="1"/>
      <c r="F17" s="154"/>
      <c r="G17" s="152"/>
      <c r="H17" s="152"/>
      <c r="I17" s="152"/>
    </row>
    <row r="18" spans="1:9" ht="22.5" customHeight="1">
      <c r="A18" s="370" t="s">
        <v>316</v>
      </c>
      <c r="B18" s="153">
        <f>B19</f>
        <v>380</v>
      </c>
      <c r="C18" s="153">
        <f>C19</f>
        <v>60</v>
      </c>
      <c r="D18" s="153">
        <v>57</v>
      </c>
      <c r="E18" s="1">
        <f aca="true" t="shared" si="2" ref="E18:E25">_xlfn.IFERROR(D18/C18*100,"")</f>
        <v>95</v>
      </c>
      <c r="F18" s="154">
        <f aca="true" t="shared" si="3" ref="F18:F25">_xlfn.IFERROR(D18/B18*100-100,"")</f>
        <v>-85</v>
      </c>
      <c r="G18" s="152" t="e">
        <f>IF(B18&lt;SUM(#REF!),"错误","正确")</f>
        <v>#REF!</v>
      </c>
      <c r="H18" s="152" t="e">
        <f>IF(C18&lt;SUM(#REF!),"错误","正确")</f>
        <v>#REF!</v>
      </c>
      <c r="I18" s="152" t="e">
        <f>IF(D18&lt;SUM(#REF!),"错误","正确")</f>
        <v>#REF!</v>
      </c>
    </row>
    <row r="19" spans="1:9" ht="28.5" customHeight="1">
      <c r="A19" s="370" t="s">
        <v>60</v>
      </c>
      <c r="B19" s="153">
        <v>380</v>
      </c>
      <c r="C19" s="153">
        <v>60</v>
      </c>
      <c r="D19" s="153">
        <v>57</v>
      </c>
      <c r="E19" s="1">
        <f t="shared" si="2"/>
        <v>95</v>
      </c>
      <c r="F19" s="154">
        <f t="shared" si="3"/>
        <v>-85</v>
      </c>
      <c r="G19" s="152"/>
      <c r="H19" s="152"/>
      <c r="I19" s="152"/>
    </row>
    <row r="20" spans="1:9" ht="22.5" customHeight="1">
      <c r="A20" s="370" t="s">
        <v>317</v>
      </c>
      <c r="B20" s="153">
        <f>SUM(B21:B24)</f>
        <v>1548</v>
      </c>
      <c r="C20" s="153">
        <f>SUM(C21:C24)</f>
        <v>3120</v>
      </c>
      <c r="D20" s="153">
        <f>SUM(D21:D24)</f>
        <v>3010</v>
      </c>
      <c r="E20" s="1">
        <f t="shared" si="2"/>
        <v>96.47435897435898</v>
      </c>
      <c r="F20" s="154">
        <f t="shared" si="3"/>
        <v>94.44444444444443</v>
      </c>
      <c r="G20" s="152" t="e">
        <f>IF(B20&lt;SUM(#REF!),"错误","正确")</f>
        <v>#REF!</v>
      </c>
      <c r="H20" s="152" t="e">
        <f>IF(C20&lt;SUM(#REF!),"错误","正确")</f>
        <v>#REF!</v>
      </c>
      <c r="I20" s="152" t="e">
        <f>IF(D20&lt;SUM(#REF!),"错误","正确")</f>
        <v>#REF!</v>
      </c>
    </row>
    <row r="21" spans="1:9" ht="22.5" customHeight="1">
      <c r="A21" s="370" t="s">
        <v>783</v>
      </c>
      <c r="B21" s="153">
        <v>11</v>
      </c>
      <c r="C21" s="153">
        <v>20</v>
      </c>
      <c r="D21" s="153">
        <v>16</v>
      </c>
      <c r="E21" s="1">
        <f t="shared" si="2"/>
        <v>80</v>
      </c>
      <c r="F21" s="154">
        <f t="shared" si="3"/>
        <v>45.45454545454547</v>
      </c>
      <c r="G21" s="152"/>
      <c r="H21" s="152"/>
      <c r="I21" s="152"/>
    </row>
    <row r="22" spans="1:9" ht="22.5" customHeight="1">
      <c r="A22" s="370" t="s">
        <v>784</v>
      </c>
      <c r="B22" s="250">
        <v>0</v>
      </c>
      <c r="C22" s="153"/>
      <c r="D22" s="250">
        <v>0</v>
      </c>
      <c r="E22" s="1">
        <f t="shared" si="2"/>
      </c>
      <c r="F22" s="154">
        <f t="shared" si="3"/>
      </c>
      <c r="G22" s="152"/>
      <c r="H22" s="152"/>
      <c r="I22" s="152"/>
    </row>
    <row r="23" spans="1:9" ht="30" customHeight="1">
      <c r="A23" s="370" t="s">
        <v>785</v>
      </c>
      <c r="B23" s="250">
        <v>1416</v>
      </c>
      <c r="C23" s="153">
        <v>1880</v>
      </c>
      <c r="D23" s="250">
        <v>1856</v>
      </c>
      <c r="E23" s="1">
        <f t="shared" si="2"/>
        <v>98.72340425531915</v>
      </c>
      <c r="F23" s="154">
        <f t="shared" si="3"/>
        <v>31.073446327683598</v>
      </c>
      <c r="G23" s="152"/>
      <c r="H23" s="152"/>
      <c r="I23" s="152"/>
    </row>
    <row r="24" spans="1:9" ht="20.25" customHeight="1">
      <c r="A24" s="370" t="s">
        <v>786</v>
      </c>
      <c r="B24" s="153">
        <v>121</v>
      </c>
      <c r="C24" s="153">
        <v>1220</v>
      </c>
      <c r="D24" s="153">
        <v>1138</v>
      </c>
      <c r="E24" s="1">
        <f t="shared" si="2"/>
        <v>93.27868852459017</v>
      </c>
      <c r="F24" s="154">
        <f t="shared" si="3"/>
        <v>840.4958677685951</v>
      </c>
      <c r="G24" s="152"/>
      <c r="H24" s="152"/>
      <c r="I24" s="152"/>
    </row>
    <row r="25" spans="1:9" ht="18.75" customHeight="1">
      <c r="A25" s="155" t="s">
        <v>61</v>
      </c>
      <c r="B25" s="156">
        <f>SUM(B8,B10,B18,B20)</f>
        <v>44170</v>
      </c>
      <c r="C25" s="156">
        <f>SUM(C6,C8,C10,C18,C20)</f>
        <v>136300</v>
      </c>
      <c r="D25" s="156">
        <f>SUM(D6,D8,D10,D18,D20)</f>
        <v>135895</v>
      </c>
      <c r="E25" s="1">
        <f t="shared" si="2"/>
        <v>99.70286133528981</v>
      </c>
      <c r="F25" s="154">
        <f t="shared" si="3"/>
        <v>207.66357256056148</v>
      </c>
      <c r="G25" s="157"/>
      <c r="H25" s="157"/>
      <c r="I25" s="157"/>
    </row>
    <row r="26" spans="1:9" ht="22.5" customHeight="1">
      <c r="A26" s="370" t="s">
        <v>318</v>
      </c>
      <c r="B26" s="183">
        <f>SUM(B27:B30)</f>
        <v>22650</v>
      </c>
      <c r="C26" s="158">
        <f>SUM(C27:C30)</f>
        <v>27526</v>
      </c>
      <c r="D26" s="183">
        <f>SUM(D27:D30)</f>
        <v>28983</v>
      </c>
      <c r="E26" s="1"/>
      <c r="F26" s="154"/>
      <c r="G26" s="159"/>
      <c r="H26" s="159"/>
      <c r="I26" s="159"/>
    </row>
    <row r="27" spans="1:9" ht="18" customHeight="1">
      <c r="A27" s="370" t="s">
        <v>778</v>
      </c>
      <c r="B27" s="158">
        <v>27</v>
      </c>
      <c r="C27" s="158">
        <v>40</v>
      </c>
      <c r="D27" s="158">
        <v>40</v>
      </c>
      <c r="E27" s="1"/>
      <c r="F27" s="154"/>
      <c r="G27" s="159"/>
      <c r="H27" s="159"/>
      <c r="I27" s="159"/>
    </row>
    <row r="28" spans="1:9" ht="19.5" customHeight="1">
      <c r="A28" s="370" t="s">
        <v>779</v>
      </c>
      <c r="B28" s="158">
        <v>1609</v>
      </c>
      <c r="C28" s="158">
        <v>2350</v>
      </c>
      <c r="D28" s="158">
        <v>2350</v>
      </c>
      <c r="E28" s="1"/>
      <c r="F28" s="154"/>
      <c r="G28" s="159"/>
      <c r="H28" s="159"/>
      <c r="I28" s="159"/>
    </row>
    <row r="29" spans="1:9" ht="19.5" customHeight="1">
      <c r="A29" s="370" t="s">
        <v>62</v>
      </c>
      <c r="B29" s="158">
        <v>14500</v>
      </c>
      <c r="C29" s="158">
        <v>22000</v>
      </c>
      <c r="D29" s="158">
        <v>22000</v>
      </c>
      <c r="E29" s="1"/>
      <c r="F29" s="154"/>
      <c r="G29" s="159"/>
      <c r="H29" s="159"/>
      <c r="I29" s="159"/>
    </row>
    <row r="30" spans="1:9" ht="18" customHeight="1">
      <c r="A30" s="370" t="s">
        <v>780</v>
      </c>
      <c r="B30" s="158">
        <v>6514</v>
      </c>
      <c r="C30" s="158">
        <v>3136</v>
      </c>
      <c r="D30" s="158">
        <v>4593</v>
      </c>
      <c r="E30" s="1"/>
      <c r="F30" s="154"/>
      <c r="G30" s="159"/>
      <c r="H30" s="159"/>
      <c r="I30" s="159"/>
    </row>
    <row r="31" spans="1:9" ht="18.75" customHeight="1">
      <c r="A31" s="160" t="s">
        <v>63</v>
      </c>
      <c r="B31" s="161">
        <f>SUM(B25,B26)</f>
        <v>66820</v>
      </c>
      <c r="C31" s="161">
        <f>SUM(C25,C26)</f>
        <v>163826</v>
      </c>
      <c r="D31" s="161">
        <f>SUM(D25,D26)</f>
        <v>164878</v>
      </c>
      <c r="E31" s="162"/>
      <c r="F31" s="163"/>
      <c r="G31" s="159"/>
      <c r="H31" s="159"/>
      <c r="I31" s="159"/>
    </row>
    <row r="32" spans="1:11" s="137" customFormat="1" ht="14.25" customHeight="1">
      <c r="A32" s="465" t="s">
        <v>346</v>
      </c>
      <c r="B32" s="465"/>
      <c r="C32" s="465"/>
      <c r="D32" s="465"/>
      <c r="E32" s="465"/>
      <c r="F32" s="465"/>
      <c r="G32" s="164"/>
      <c r="K32" s="139"/>
    </row>
    <row r="33" spans="1:7" ht="15.75">
      <c r="A33" s="165"/>
      <c r="B33" s="166"/>
      <c r="C33" s="166"/>
      <c r="D33" s="166"/>
      <c r="E33" s="167"/>
      <c r="F33" s="167"/>
      <c r="G33" s="166"/>
    </row>
    <row r="34" spans="1:7" ht="15.75">
      <c r="A34" s="165"/>
      <c r="B34" s="166"/>
      <c r="C34" s="166"/>
      <c r="D34" s="166"/>
      <c r="E34" s="167"/>
      <c r="F34" s="167"/>
      <c r="G34" s="166"/>
    </row>
    <row r="35" spans="1:7" ht="15.75">
      <c r="A35" s="165"/>
      <c r="B35" s="166"/>
      <c r="C35" s="166"/>
      <c r="D35" s="166"/>
      <c r="E35" s="167"/>
      <c r="F35" s="167"/>
      <c r="G35" s="166"/>
    </row>
    <row r="36" spans="1:7" ht="15.75">
      <c r="A36" s="165"/>
      <c r="B36" s="166"/>
      <c r="C36" s="166"/>
      <c r="D36" s="166"/>
      <c r="E36" s="167"/>
      <c r="F36" s="167"/>
      <c r="G36" s="166"/>
    </row>
    <row r="37" spans="1:7" ht="15.75">
      <c r="A37" s="165"/>
      <c r="B37" s="166"/>
      <c r="C37" s="166"/>
      <c r="D37" s="166"/>
      <c r="E37" s="167"/>
      <c r="F37" s="167"/>
      <c r="G37" s="166"/>
    </row>
  </sheetData>
  <sheetProtection/>
  <mergeCells count="7">
    <mergeCell ref="A32:F32"/>
    <mergeCell ref="A2:F2"/>
    <mergeCell ref="D3:F3"/>
    <mergeCell ref="D4:F4"/>
    <mergeCell ref="A4:A5"/>
    <mergeCell ref="B4:B5"/>
    <mergeCell ref="C4:C5"/>
  </mergeCells>
  <printOptions horizontalCentered="1"/>
  <pageMargins left="0.7480314960629921" right="0.7480314960629921" top="0.7874015748031497" bottom="0.3937007874015748" header="0.5118110236220472" footer="0.5118110236220472"/>
  <pageSetup horizontalDpi="600" verticalDpi="600" orientation="portrait" paperSize="9" r:id="rId1"/>
  <ignoredErrors>
    <ignoredError sqref="C6 B8:C8 B10:C10" unlockedFormula="1"/>
    <ignoredError sqref="G8:I8 G10:H10" evalError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L21"/>
  <sheetViews>
    <sheetView showZeros="0" zoomScaleSheetLayoutView="100" zoomScalePageLayoutView="0" workbookViewId="0" topLeftCell="A1">
      <pane xSplit="1" ySplit="5" topLeftCell="B6" activePane="bottomRight" state="frozen"/>
      <selection pane="topLeft" activeCell="D6" sqref="D6"/>
      <selection pane="topRight" activeCell="D6" sqref="D6"/>
      <selection pane="bottomLeft" activeCell="D6" sqref="D6"/>
      <selection pane="bottomRight" activeCell="A2" sqref="A2:L2"/>
    </sheetView>
  </sheetViews>
  <sheetFormatPr defaultColWidth="9.00390625" defaultRowHeight="14.25"/>
  <cols>
    <col min="1" max="1" width="12.75390625" style="115" customWidth="1"/>
    <col min="2" max="2" width="5.50390625" style="115" hidden="1" customWidth="1"/>
    <col min="3" max="3" width="6.625" style="115" customWidth="1"/>
    <col min="4" max="4" width="6.00390625" style="116" customWidth="1"/>
    <col min="5" max="5" width="5.375" style="116" customWidth="1"/>
    <col min="6" max="6" width="6.625" style="116" customWidth="1"/>
    <col min="7" max="7" width="10.875" style="116" customWidth="1"/>
    <col min="8" max="8" width="6.50390625" style="116" customWidth="1"/>
    <col min="9" max="9" width="6.625" style="115" customWidth="1"/>
    <col min="10" max="10" width="6.00390625" style="115" customWidth="1"/>
    <col min="11" max="11" width="5.375" style="115" customWidth="1"/>
    <col min="12" max="12" width="6.625" style="115" customWidth="1"/>
    <col min="13" max="16384" width="9.00390625" style="115" customWidth="1"/>
  </cols>
  <sheetData>
    <row r="1" spans="1:8" s="110" customFormat="1" ht="18.75" customHeight="1">
      <c r="A1" s="117" t="s">
        <v>64</v>
      </c>
      <c r="B1" s="117"/>
      <c r="D1" s="118"/>
      <c r="E1" s="118"/>
      <c r="F1" s="118"/>
      <c r="G1" s="118"/>
      <c r="H1" s="118"/>
    </row>
    <row r="2" spans="1:12" s="111" customFormat="1" ht="26.25" customHeight="1">
      <c r="A2" s="461" t="s">
        <v>730</v>
      </c>
      <c r="B2" s="461"/>
      <c r="C2" s="461"/>
      <c r="D2" s="461"/>
      <c r="E2" s="461"/>
      <c r="F2" s="461"/>
      <c r="G2" s="461"/>
      <c r="H2" s="461"/>
      <c r="I2" s="461"/>
      <c r="J2" s="461"/>
      <c r="K2" s="461"/>
      <c r="L2" s="461"/>
    </row>
    <row r="3" spans="1:12" s="112" customFormat="1" ht="19.5" customHeight="1">
      <c r="A3" s="486" t="s">
        <v>2</v>
      </c>
      <c r="B3" s="486"/>
      <c r="C3" s="486"/>
      <c r="D3" s="486"/>
      <c r="E3" s="486"/>
      <c r="F3" s="486"/>
      <c r="G3" s="486"/>
      <c r="H3" s="486"/>
      <c r="I3" s="486"/>
      <c r="J3" s="486"/>
      <c r="K3" s="486"/>
      <c r="L3" s="486"/>
    </row>
    <row r="4" spans="1:12" s="112" customFormat="1" ht="32.25" customHeight="1">
      <c r="A4" s="493" t="s">
        <v>65</v>
      </c>
      <c r="B4" s="495" t="s">
        <v>309</v>
      </c>
      <c r="C4" s="485" t="s">
        <v>319</v>
      </c>
      <c r="D4" s="485" t="s">
        <v>320</v>
      </c>
      <c r="E4" s="485"/>
      <c r="F4" s="485"/>
      <c r="G4" s="483" t="s">
        <v>66</v>
      </c>
      <c r="H4" s="483" t="s">
        <v>309</v>
      </c>
      <c r="I4" s="485" t="s">
        <v>321</v>
      </c>
      <c r="J4" s="487" t="s">
        <v>322</v>
      </c>
      <c r="K4" s="488"/>
      <c r="L4" s="489"/>
    </row>
    <row r="5" spans="1:12" s="113" customFormat="1" ht="32.25" customHeight="1">
      <c r="A5" s="494"/>
      <c r="B5" s="496"/>
      <c r="C5" s="485" t="s">
        <v>5</v>
      </c>
      <c r="D5" s="120" t="s">
        <v>5</v>
      </c>
      <c r="E5" s="120" t="s">
        <v>6</v>
      </c>
      <c r="F5" s="120" t="s">
        <v>7</v>
      </c>
      <c r="G5" s="484"/>
      <c r="H5" s="484"/>
      <c r="I5" s="485" t="s">
        <v>5</v>
      </c>
      <c r="J5" s="120" t="s">
        <v>5</v>
      </c>
      <c r="K5" s="120" t="s">
        <v>6</v>
      </c>
      <c r="L5" s="120" t="s">
        <v>7</v>
      </c>
    </row>
    <row r="6" spans="1:12" s="114" customFormat="1" ht="42.75" customHeight="1">
      <c r="A6" s="371" t="s">
        <v>67</v>
      </c>
      <c r="B6" s="121">
        <v>35000</v>
      </c>
      <c r="C6" s="125">
        <v>20000</v>
      </c>
      <c r="D6" s="125">
        <v>20000</v>
      </c>
      <c r="E6" s="122">
        <v>100</v>
      </c>
      <c r="F6" s="296">
        <f>D6/B6*100-100</f>
        <v>-42.85714285714286</v>
      </c>
      <c r="G6" s="371" t="s">
        <v>68</v>
      </c>
      <c r="H6" s="121">
        <v>35000</v>
      </c>
      <c r="I6" s="121">
        <v>20000</v>
      </c>
      <c r="J6" s="121">
        <v>20000</v>
      </c>
      <c r="K6" s="122">
        <v>100</v>
      </c>
      <c r="L6" s="296">
        <f>J6/H6*100-100</f>
        <v>-42.85714285714286</v>
      </c>
    </row>
    <row r="7" spans="1:12" s="114" customFormat="1" ht="42.75" customHeight="1">
      <c r="A7" s="372" t="s">
        <v>787</v>
      </c>
      <c r="B7" s="124">
        <v>35000</v>
      </c>
      <c r="C7" s="125">
        <v>20000</v>
      </c>
      <c r="D7" s="125">
        <v>20000</v>
      </c>
      <c r="E7" s="125">
        <v>100</v>
      </c>
      <c r="F7" s="296">
        <f>D7/B7*100-100</f>
        <v>-42.85714285714286</v>
      </c>
      <c r="G7" s="373" t="s">
        <v>347</v>
      </c>
      <c r="H7" s="124">
        <v>35000</v>
      </c>
      <c r="I7" s="133">
        <v>20000</v>
      </c>
      <c r="J7" s="125">
        <v>20000</v>
      </c>
      <c r="K7" s="125">
        <v>100</v>
      </c>
      <c r="L7" s="296">
        <f>J7/H7*100-100</f>
        <v>-42.85714285714286</v>
      </c>
    </row>
    <row r="8" spans="1:12" s="114" customFormat="1" ht="42.75" customHeight="1">
      <c r="A8" s="372" t="s">
        <v>788</v>
      </c>
      <c r="B8" s="123"/>
      <c r="C8" s="127"/>
      <c r="D8" s="125"/>
      <c r="E8" s="125"/>
      <c r="F8" s="125"/>
      <c r="G8" s="126"/>
      <c r="H8" s="125"/>
      <c r="I8" s="125"/>
      <c r="J8" s="125"/>
      <c r="K8" s="125"/>
      <c r="L8" s="125"/>
    </row>
    <row r="9" spans="1:12" s="114" customFormat="1" ht="42.75" customHeight="1">
      <c r="A9" s="372" t="s">
        <v>789</v>
      </c>
      <c r="B9" s="123"/>
      <c r="C9" s="127"/>
      <c r="D9" s="125"/>
      <c r="E9" s="125"/>
      <c r="F9" s="125"/>
      <c r="G9" s="125"/>
      <c r="H9" s="125"/>
      <c r="I9" s="125"/>
      <c r="J9" s="125"/>
      <c r="K9" s="125"/>
      <c r="L9" s="125"/>
    </row>
    <row r="10" spans="1:12" s="114" customFormat="1" ht="42.75" customHeight="1">
      <c r="A10" s="372" t="s">
        <v>69</v>
      </c>
      <c r="B10" s="126"/>
      <c r="C10" s="127"/>
      <c r="D10" s="125"/>
      <c r="E10" s="125"/>
      <c r="F10" s="125"/>
      <c r="G10" s="125"/>
      <c r="H10" s="125"/>
      <c r="I10" s="125"/>
      <c r="J10" s="125"/>
      <c r="K10" s="125"/>
      <c r="L10" s="125"/>
    </row>
    <row r="11" spans="1:12" s="114" customFormat="1" ht="42.75" customHeight="1">
      <c r="A11" s="372" t="s">
        <v>70</v>
      </c>
      <c r="B11" s="126"/>
      <c r="C11" s="127"/>
      <c r="D11" s="125"/>
      <c r="E11" s="125"/>
      <c r="F11" s="125"/>
      <c r="G11" s="125"/>
      <c r="H11" s="125"/>
      <c r="I11" s="125"/>
      <c r="J11" s="125"/>
      <c r="K11" s="125"/>
      <c r="L11" s="125"/>
    </row>
    <row r="12" spans="1:12" s="114" customFormat="1" ht="42.75" customHeight="1">
      <c r="A12" s="372" t="s">
        <v>71</v>
      </c>
      <c r="B12" s="126"/>
      <c r="C12" s="127"/>
      <c r="D12" s="125"/>
      <c r="E12" s="125"/>
      <c r="F12" s="125"/>
      <c r="G12" s="125"/>
      <c r="H12" s="125"/>
      <c r="I12" s="125"/>
      <c r="J12" s="125"/>
      <c r="K12" s="125"/>
      <c r="L12" s="125"/>
    </row>
    <row r="13" spans="1:12" s="114" customFormat="1" ht="42.75" customHeight="1">
      <c r="A13" s="372" t="s">
        <v>72</v>
      </c>
      <c r="B13" s="126"/>
      <c r="C13" s="127"/>
      <c r="D13" s="125"/>
      <c r="E13" s="125"/>
      <c r="F13" s="125"/>
      <c r="G13" s="125"/>
      <c r="H13" s="125"/>
      <c r="I13" s="125"/>
      <c r="J13" s="125"/>
      <c r="K13" s="125"/>
      <c r="L13" s="125"/>
    </row>
    <row r="14" spans="1:12" s="114" customFormat="1" ht="32.25" customHeight="1">
      <c r="A14" s="128" t="s">
        <v>16</v>
      </c>
      <c r="B14" s="129">
        <v>35000</v>
      </c>
      <c r="C14" s="129">
        <v>20000</v>
      </c>
      <c r="D14" s="130">
        <v>20000</v>
      </c>
      <c r="E14" s="131">
        <v>100</v>
      </c>
      <c r="F14" s="131">
        <f>D14/B14*100-100</f>
        <v>-42.85714285714286</v>
      </c>
      <c r="G14" s="132" t="s">
        <v>63</v>
      </c>
      <c r="H14" s="129">
        <v>35000</v>
      </c>
      <c r="I14" s="132">
        <v>20000</v>
      </c>
      <c r="J14" s="130">
        <v>20000</v>
      </c>
      <c r="K14" s="131">
        <v>100</v>
      </c>
      <c r="L14" s="131">
        <f>J14/H14*100-100</f>
        <v>-42.85714285714286</v>
      </c>
    </row>
    <row r="15" spans="1:12" ht="44.25" customHeight="1">
      <c r="A15" s="490" t="s">
        <v>702</v>
      </c>
      <c r="B15" s="490"/>
      <c r="C15" s="490"/>
      <c r="D15" s="490"/>
      <c r="E15" s="490"/>
      <c r="F15" s="490"/>
      <c r="G15" s="490"/>
      <c r="H15" s="490"/>
      <c r="I15" s="490"/>
      <c r="J15" s="490"/>
      <c r="K15" s="490"/>
      <c r="L15" s="490"/>
    </row>
    <row r="16" spans="1:9" ht="18" customHeight="1">
      <c r="A16" s="491"/>
      <c r="B16" s="491"/>
      <c r="C16" s="492"/>
      <c r="D16" s="492"/>
      <c r="E16" s="492"/>
      <c r="F16" s="492"/>
      <c r="G16" s="492"/>
      <c r="H16" s="492"/>
      <c r="I16" s="492"/>
    </row>
    <row r="17" ht="18" customHeight="1"/>
    <row r="18" ht="18" customHeight="1"/>
    <row r="19" ht="18" customHeight="1"/>
    <row r="20" ht="18" customHeight="1"/>
    <row r="21" spans="1:3" ht="18" customHeight="1">
      <c r="A21" s="114"/>
      <c r="B21" s="114"/>
      <c r="C21" s="114"/>
    </row>
    <row r="22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</sheetData>
  <sheetProtection/>
  <mergeCells count="12">
    <mergeCell ref="A15:L15"/>
    <mergeCell ref="A16:I16"/>
    <mergeCell ref="A4:A5"/>
    <mergeCell ref="B4:B5"/>
    <mergeCell ref="C4:C5"/>
    <mergeCell ref="G4:G5"/>
    <mergeCell ref="H4:H5"/>
    <mergeCell ref="I4:I5"/>
    <mergeCell ref="A2:L2"/>
    <mergeCell ref="A3:L3"/>
    <mergeCell ref="D4:F4"/>
    <mergeCell ref="J4:L4"/>
  </mergeCells>
  <printOptions horizontalCentered="1"/>
  <pageMargins left="0.59" right="0.59" top="0.79" bottom="0.79" header="0.51" footer="0.51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4"/>
  <sheetViews>
    <sheetView showGridLines="0" showZeros="0" zoomScalePageLayoutView="0" workbookViewId="0" topLeftCell="A1">
      <selection activeCell="A2" sqref="A2:N2"/>
    </sheetView>
  </sheetViews>
  <sheetFormatPr defaultColWidth="9.00390625" defaultRowHeight="14.25"/>
  <cols>
    <col min="1" max="1" width="19.75390625" style="91" customWidth="1"/>
    <col min="2" max="2" width="6.625" style="92" customWidth="1"/>
    <col min="3" max="3" width="7.125" style="92" hidden="1" customWidth="1"/>
    <col min="4" max="4" width="6.625" style="92" customWidth="1"/>
    <col min="5" max="6" width="6.625" style="93" customWidth="1"/>
    <col min="7" max="7" width="6.625" style="92" customWidth="1"/>
    <col min="8" max="8" width="7.125" style="92" hidden="1" customWidth="1"/>
    <col min="9" max="9" width="6.625" style="92" customWidth="1"/>
    <col min="10" max="11" width="6.625" style="93" customWidth="1"/>
    <col min="12" max="12" width="6.625" style="91" customWidth="1"/>
    <col min="13" max="13" width="5.375" style="91" customWidth="1"/>
    <col min="14" max="14" width="6.625" style="94" customWidth="1"/>
    <col min="15" max="16384" width="9.00390625" style="91" customWidth="1"/>
  </cols>
  <sheetData>
    <row r="1" ht="18.75" customHeight="1">
      <c r="A1" s="95" t="s">
        <v>73</v>
      </c>
    </row>
    <row r="2" spans="1:14" ht="26.25" customHeight="1">
      <c r="A2" s="504" t="s">
        <v>731</v>
      </c>
      <c r="B2" s="504"/>
      <c r="C2" s="504"/>
      <c r="D2" s="504"/>
      <c r="E2" s="504"/>
      <c r="F2" s="504"/>
      <c r="G2" s="504"/>
      <c r="H2" s="504"/>
      <c r="I2" s="504"/>
      <c r="J2" s="504"/>
      <c r="K2" s="504"/>
      <c r="L2" s="504"/>
      <c r="M2" s="504"/>
      <c r="N2" s="504"/>
    </row>
    <row r="3" spans="1:14" ht="19.5" customHeight="1">
      <c r="A3" s="96"/>
      <c r="B3" s="97"/>
      <c r="C3" s="97"/>
      <c r="D3" s="97"/>
      <c r="E3" s="98"/>
      <c r="F3" s="98"/>
      <c r="G3" s="97"/>
      <c r="H3" s="97"/>
      <c r="I3" s="97"/>
      <c r="J3" s="98"/>
      <c r="K3" s="98"/>
      <c r="M3" s="374"/>
      <c r="N3" s="375" t="s">
        <v>2</v>
      </c>
    </row>
    <row r="4" spans="1:14" s="88" customFormat="1" ht="21.75" customHeight="1">
      <c r="A4" s="498" t="s">
        <v>74</v>
      </c>
      <c r="B4" s="500" t="s">
        <v>324</v>
      </c>
      <c r="C4" s="501" t="s">
        <v>326</v>
      </c>
      <c r="D4" s="500" t="s">
        <v>319</v>
      </c>
      <c r="E4" s="500" t="s">
        <v>320</v>
      </c>
      <c r="F4" s="500"/>
      <c r="G4" s="500"/>
      <c r="H4" s="501" t="s">
        <v>328</v>
      </c>
      <c r="I4" s="500" t="s">
        <v>321</v>
      </c>
      <c r="J4" s="500" t="s">
        <v>322</v>
      </c>
      <c r="K4" s="500"/>
      <c r="L4" s="500"/>
      <c r="M4" s="501" t="s">
        <v>75</v>
      </c>
      <c r="N4" s="503" t="s">
        <v>323</v>
      </c>
    </row>
    <row r="5" spans="1:14" s="88" customFormat="1" ht="27" customHeight="1">
      <c r="A5" s="499"/>
      <c r="B5" s="500"/>
      <c r="C5" s="502"/>
      <c r="D5" s="500"/>
      <c r="E5" s="99" t="s">
        <v>5</v>
      </c>
      <c r="F5" s="100" t="s">
        <v>6</v>
      </c>
      <c r="G5" s="100" t="s">
        <v>76</v>
      </c>
      <c r="H5" s="502"/>
      <c r="I5" s="500"/>
      <c r="J5" s="99" t="s">
        <v>5</v>
      </c>
      <c r="K5" s="100" t="s">
        <v>6</v>
      </c>
      <c r="L5" s="100" t="s">
        <v>76</v>
      </c>
      <c r="M5" s="502"/>
      <c r="N5" s="503"/>
    </row>
    <row r="6" spans="1:15" s="89" customFormat="1" ht="63" customHeight="1">
      <c r="A6" s="101" t="s">
        <v>77</v>
      </c>
      <c r="B6" s="102">
        <f>B7+B10+B12</f>
        <v>125559</v>
      </c>
      <c r="C6" s="103">
        <f>C7+C10+C12</f>
        <v>175501</v>
      </c>
      <c r="D6" s="102">
        <f>D7+D10+D12</f>
        <v>143000</v>
      </c>
      <c r="E6" s="103">
        <f>E7+E10+E12</f>
        <v>148392</v>
      </c>
      <c r="F6" s="349">
        <f aca="true" t="shared" si="0" ref="F6:F13">E6/D6*100</f>
        <v>103.77062937062938</v>
      </c>
      <c r="G6" s="350">
        <f aca="true" t="shared" si="1" ref="G6:G13">E6/C6*100-100</f>
        <v>-15.446635631705803</v>
      </c>
      <c r="H6" s="103">
        <f>H7+H10+H12</f>
        <v>183187</v>
      </c>
      <c r="I6" s="102">
        <f>I7+I10+I12</f>
        <v>146200.06</v>
      </c>
      <c r="J6" s="103">
        <f>J7+J10+J12</f>
        <v>149555</v>
      </c>
      <c r="K6" s="349">
        <f aca="true" t="shared" si="2" ref="K6:K13">J6/I6*100</f>
        <v>102.29475966015336</v>
      </c>
      <c r="L6" s="350">
        <f aca="true" t="shared" si="3" ref="L6:L13">J6/H6*100-100</f>
        <v>-18.359381397151537</v>
      </c>
      <c r="M6" s="108">
        <f aca="true" t="shared" si="4" ref="M6:M13">E6-J6</f>
        <v>-1163</v>
      </c>
      <c r="N6" s="103">
        <f>N7+N10+N12</f>
        <v>124396</v>
      </c>
      <c r="O6" s="265"/>
    </row>
    <row r="7" spans="1:15" s="90" customFormat="1" ht="30" customHeight="1">
      <c r="A7" s="376" t="s">
        <v>78</v>
      </c>
      <c r="B7" s="277">
        <f>B8+B9</f>
        <v>53632</v>
      </c>
      <c r="C7" s="278">
        <f aca="true" t="shared" si="5" ref="C7:J7">C8+C9</f>
        <v>145440</v>
      </c>
      <c r="D7" s="277">
        <f t="shared" si="5"/>
        <v>111800</v>
      </c>
      <c r="E7" s="278">
        <f t="shared" si="5"/>
        <v>116950</v>
      </c>
      <c r="F7" s="279">
        <f t="shared" si="0"/>
        <v>104.60644007155635</v>
      </c>
      <c r="G7" s="279">
        <f t="shared" si="1"/>
        <v>-19.588833883388332</v>
      </c>
      <c r="H7" s="278">
        <f t="shared" si="5"/>
        <v>160378</v>
      </c>
      <c r="I7" s="277">
        <f t="shared" si="5"/>
        <v>123697.06</v>
      </c>
      <c r="J7" s="278">
        <f t="shared" si="5"/>
        <v>126424</v>
      </c>
      <c r="K7" s="279">
        <f t="shared" si="2"/>
        <v>102.20453097268441</v>
      </c>
      <c r="L7" s="279">
        <f t="shared" si="3"/>
        <v>-21.17123296212698</v>
      </c>
      <c r="M7" s="278">
        <f t="shared" si="4"/>
        <v>-9474</v>
      </c>
      <c r="N7" s="278">
        <f aca="true" t="shared" si="6" ref="N7:N13">B7+E7-J7</f>
        <v>44158</v>
      </c>
      <c r="O7" s="109"/>
    </row>
    <row r="8" spans="1:15" s="90" customFormat="1" ht="30" customHeight="1">
      <c r="A8" s="376" t="s">
        <v>79</v>
      </c>
      <c r="B8" s="280">
        <v>48348</v>
      </c>
      <c r="C8" s="278">
        <v>100048</v>
      </c>
      <c r="D8" s="280">
        <v>79300</v>
      </c>
      <c r="E8" s="278">
        <v>84466</v>
      </c>
      <c r="F8" s="279">
        <f t="shared" si="0"/>
        <v>106.51450189155108</v>
      </c>
      <c r="G8" s="279">
        <f t="shared" si="1"/>
        <v>-15.574524228370379</v>
      </c>
      <c r="H8" s="278">
        <v>119369</v>
      </c>
      <c r="I8" s="280">
        <v>87700</v>
      </c>
      <c r="J8" s="278">
        <v>89873</v>
      </c>
      <c r="K8" s="279">
        <f t="shared" si="2"/>
        <v>102.47776510832382</v>
      </c>
      <c r="L8" s="279">
        <f t="shared" si="3"/>
        <v>-24.709933064698546</v>
      </c>
      <c r="M8" s="278">
        <f t="shared" si="4"/>
        <v>-5407</v>
      </c>
      <c r="N8" s="278">
        <f t="shared" si="6"/>
        <v>42941</v>
      </c>
      <c r="O8" s="109"/>
    </row>
    <row r="9" spans="1:15" s="90" customFormat="1" ht="30" customHeight="1">
      <c r="A9" s="376" t="s">
        <v>80</v>
      </c>
      <c r="B9" s="280">
        <v>5284</v>
      </c>
      <c r="C9" s="278">
        <v>45392</v>
      </c>
      <c r="D9" s="280">
        <v>32500</v>
      </c>
      <c r="E9" s="278">
        <v>32484</v>
      </c>
      <c r="F9" s="279">
        <f t="shared" si="0"/>
        <v>99.95076923076923</v>
      </c>
      <c r="G9" s="279">
        <f t="shared" si="1"/>
        <v>-28.4367289390201</v>
      </c>
      <c r="H9" s="278">
        <v>41009</v>
      </c>
      <c r="I9" s="280">
        <v>35997.06</v>
      </c>
      <c r="J9" s="278">
        <v>36551</v>
      </c>
      <c r="K9" s="279">
        <f t="shared" si="2"/>
        <v>101.5388478948003</v>
      </c>
      <c r="L9" s="279">
        <f t="shared" si="3"/>
        <v>-10.87078446194738</v>
      </c>
      <c r="M9" s="278">
        <f t="shared" si="4"/>
        <v>-4067</v>
      </c>
      <c r="N9" s="278">
        <f t="shared" si="6"/>
        <v>1217</v>
      </c>
      <c r="O9" s="109"/>
    </row>
    <row r="10" spans="1:15" s="90" customFormat="1" ht="30" customHeight="1">
      <c r="A10" s="376" t="s">
        <v>81</v>
      </c>
      <c r="B10" s="280">
        <f>B11</f>
        <v>70574</v>
      </c>
      <c r="C10" s="278">
        <f aca="true" t="shared" si="7" ref="C10:J10">C11</f>
        <v>20743</v>
      </c>
      <c r="D10" s="280">
        <f t="shared" si="7"/>
        <v>22000</v>
      </c>
      <c r="E10" s="278">
        <f t="shared" si="7"/>
        <v>22161</v>
      </c>
      <c r="F10" s="279">
        <f t="shared" si="0"/>
        <v>100.73181818181818</v>
      </c>
      <c r="G10" s="279">
        <f t="shared" si="1"/>
        <v>6.836041074097281</v>
      </c>
      <c r="H10" s="278">
        <f t="shared" si="7"/>
        <v>13611</v>
      </c>
      <c r="I10" s="280">
        <f t="shared" si="7"/>
        <v>13705</v>
      </c>
      <c r="J10" s="278">
        <f t="shared" si="7"/>
        <v>14110</v>
      </c>
      <c r="K10" s="279">
        <f t="shared" si="2"/>
        <v>102.95512586647209</v>
      </c>
      <c r="L10" s="279">
        <f t="shared" si="3"/>
        <v>3.6661523767540984</v>
      </c>
      <c r="M10" s="278">
        <f t="shared" si="4"/>
        <v>8051</v>
      </c>
      <c r="N10" s="278">
        <f t="shared" si="6"/>
        <v>78625</v>
      </c>
      <c r="O10" s="109"/>
    </row>
    <row r="11" spans="1:15" s="90" customFormat="1" ht="30" customHeight="1">
      <c r="A11" s="376" t="s">
        <v>82</v>
      </c>
      <c r="B11" s="280">
        <v>70574</v>
      </c>
      <c r="C11" s="278">
        <v>20743</v>
      </c>
      <c r="D11" s="280">
        <v>22000</v>
      </c>
      <c r="E11" s="278">
        <v>22161</v>
      </c>
      <c r="F11" s="279">
        <f t="shared" si="0"/>
        <v>100.73181818181818</v>
      </c>
      <c r="G11" s="279">
        <f t="shared" si="1"/>
        <v>6.836041074097281</v>
      </c>
      <c r="H11" s="278">
        <v>13611</v>
      </c>
      <c r="I11" s="280">
        <v>13705</v>
      </c>
      <c r="J11" s="278">
        <v>14110</v>
      </c>
      <c r="K11" s="279">
        <f t="shared" si="2"/>
        <v>102.95512586647209</v>
      </c>
      <c r="L11" s="279">
        <f t="shared" si="3"/>
        <v>3.6661523767540984</v>
      </c>
      <c r="M11" s="278">
        <f t="shared" si="4"/>
        <v>8051</v>
      </c>
      <c r="N11" s="278">
        <f t="shared" si="6"/>
        <v>78625</v>
      </c>
      <c r="O11" s="109"/>
    </row>
    <row r="12" spans="1:15" s="90" customFormat="1" ht="30" customHeight="1">
      <c r="A12" s="376" t="s">
        <v>790</v>
      </c>
      <c r="B12" s="280">
        <f>B13</f>
        <v>1353</v>
      </c>
      <c r="C12" s="278">
        <f aca="true" t="shared" si="8" ref="C12:J12">C13</f>
        <v>9318</v>
      </c>
      <c r="D12" s="280">
        <f t="shared" si="8"/>
        <v>9200</v>
      </c>
      <c r="E12" s="278">
        <f t="shared" si="8"/>
        <v>9281</v>
      </c>
      <c r="F12" s="279">
        <f t="shared" si="0"/>
        <v>100.88043478260869</v>
      </c>
      <c r="G12" s="279">
        <f t="shared" si="1"/>
        <v>-0.3970809186520654</v>
      </c>
      <c r="H12" s="278">
        <f t="shared" si="8"/>
        <v>9198</v>
      </c>
      <c r="I12" s="280">
        <f t="shared" si="8"/>
        <v>8798</v>
      </c>
      <c r="J12" s="278">
        <f t="shared" si="8"/>
        <v>9021</v>
      </c>
      <c r="K12" s="279">
        <f t="shared" si="2"/>
        <v>102.53466696976585</v>
      </c>
      <c r="L12" s="279">
        <f t="shared" si="3"/>
        <v>-1.9243313763861636</v>
      </c>
      <c r="M12" s="278">
        <f t="shared" si="4"/>
        <v>260</v>
      </c>
      <c r="N12" s="278">
        <f t="shared" si="6"/>
        <v>1613</v>
      </c>
      <c r="O12" s="109"/>
    </row>
    <row r="13" spans="1:15" s="90" customFormat="1" ht="30" customHeight="1">
      <c r="A13" s="377" t="s">
        <v>83</v>
      </c>
      <c r="B13" s="281">
        <v>1353</v>
      </c>
      <c r="C13" s="278">
        <v>9318</v>
      </c>
      <c r="D13" s="281">
        <v>9200</v>
      </c>
      <c r="E13" s="278">
        <v>9281</v>
      </c>
      <c r="F13" s="279">
        <f t="shared" si="0"/>
        <v>100.88043478260869</v>
      </c>
      <c r="G13" s="279">
        <f t="shared" si="1"/>
        <v>-0.3970809186520654</v>
      </c>
      <c r="H13" s="278">
        <v>9198</v>
      </c>
      <c r="I13" s="281">
        <v>8798</v>
      </c>
      <c r="J13" s="278">
        <v>9021</v>
      </c>
      <c r="K13" s="279">
        <f t="shared" si="2"/>
        <v>102.53466696976585</v>
      </c>
      <c r="L13" s="279">
        <f t="shared" si="3"/>
        <v>-1.9243313763861636</v>
      </c>
      <c r="M13" s="278">
        <f t="shared" si="4"/>
        <v>260</v>
      </c>
      <c r="N13" s="278">
        <f t="shared" si="6"/>
        <v>1613</v>
      </c>
      <c r="O13" s="109"/>
    </row>
    <row r="14" spans="1:14" s="239" customFormat="1" ht="44.25" customHeight="1">
      <c r="A14" s="497" t="s">
        <v>703</v>
      </c>
      <c r="B14" s="497"/>
      <c r="C14" s="497"/>
      <c r="D14" s="497"/>
      <c r="E14" s="497"/>
      <c r="F14" s="497"/>
      <c r="G14" s="497"/>
      <c r="H14" s="497"/>
      <c r="I14" s="497"/>
      <c r="J14" s="497"/>
      <c r="K14" s="497"/>
      <c r="L14" s="497"/>
      <c r="M14" s="497"/>
      <c r="N14" s="497"/>
    </row>
  </sheetData>
  <sheetProtection/>
  <mergeCells count="12">
    <mergeCell ref="A2:N2"/>
    <mergeCell ref="E4:G4"/>
    <mergeCell ref="J4:L4"/>
    <mergeCell ref="A14:N14"/>
    <mergeCell ref="A4:A5"/>
    <mergeCell ref="B4:B5"/>
    <mergeCell ref="C4:C5"/>
    <mergeCell ref="D4:D5"/>
    <mergeCell ref="H4:H5"/>
    <mergeCell ref="I4:I5"/>
    <mergeCell ref="M4:M5"/>
    <mergeCell ref="N4:N5"/>
  </mergeCells>
  <printOptions horizontalCentered="1"/>
  <pageMargins left="0.39" right="0.39" top="0.98" bottom="0.98" header="0.51" footer="0.51"/>
  <pageSetup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showZeros="0" zoomScalePageLayoutView="0" workbookViewId="0" topLeftCell="A1">
      <pane xSplit="1" ySplit="4" topLeftCell="B5" activePane="bottomRight" state="frozen"/>
      <selection pane="topLeft" activeCell="D6" sqref="D6"/>
      <selection pane="topRight" activeCell="D6" sqref="D6"/>
      <selection pane="bottomLeft" activeCell="D6" sqref="D6"/>
      <selection pane="bottomRight" activeCell="A2" sqref="A2:H2"/>
    </sheetView>
  </sheetViews>
  <sheetFormatPr defaultColWidth="9.00390625" defaultRowHeight="14.25"/>
  <cols>
    <col min="1" max="1" width="20.625" style="45" customWidth="1"/>
    <col min="2" max="2" width="6.375" style="46" customWidth="1"/>
    <col min="3" max="3" width="6.875" style="47" customWidth="1"/>
    <col min="4" max="4" width="7.00390625" style="48" customWidth="1"/>
    <col min="5" max="5" width="20.625" style="49" customWidth="1"/>
    <col min="6" max="6" width="7.125" style="46" customWidth="1"/>
    <col min="7" max="7" width="7.00390625" style="46" customWidth="1"/>
    <col min="8" max="8" width="6.50390625" style="46" customWidth="1"/>
    <col min="9" max="16384" width="9.00390625" style="45" customWidth="1"/>
  </cols>
  <sheetData>
    <row r="1" spans="1:2" ht="19.5" customHeight="1">
      <c r="A1" s="50" t="s">
        <v>84</v>
      </c>
      <c r="B1" s="51"/>
    </row>
    <row r="2" spans="1:8" ht="31.5" customHeight="1">
      <c r="A2" s="505" t="s">
        <v>732</v>
      </c>
      <c r="B2" s="505"/>
      <c r="C2" s="505"/>
      <c r="D2" s="505"/>
      <c r="E2" s="505"/>
      <c r="F2" s="505"/>
      <c r="G2" s="505"/>
      <c r="H2" s="505"/>
    </row>
    <row r="3" spans="1:8" ht="21" customHeight="1">
      <c r="A3" s="506" t="s">
        <v>85</v>
      </c>
      <c r="B3" s="506"/>
      <c r="C3" s="506"/>
      <c r="D3" s="506"/>
      <c r="E3" s="506"/>
      <c r="F3" s="506"/>
      <c r="G3" s="506"/>
      <c r="H3" s="506"/>
    </row>
    <row r="4" spans="1:8" s="43" customFormat="1" ht="47.25" customHeight="1">
      <c r="A4" s="52" t="s">
        <v>86</v>
      </c>
      <c r="B4" s="52" t="s">
        <v>329</v>
      </c>
      <c r="C4" s="53" t="s">
        <v>330</v>
      </c>
      <c r="D4" s="54" t="s">
        <v>76</v>
      </c>
      <c r="E4" s="52" t="s">
        <v>89</v>
      </c>
      <c r="F4" s="52" t="s">
        <v>329</v>
      </c>
      <c r="G4" s="55" t="s">
        <v>330</v>
      </c>
      <c r="H4" s="52" t="s">
        <v>76</v>
      </c>
    </row>
    <row r="5" spans="1:8" s="44" customFormat="1" ht="24.75" customHeight="1">
      <c r="A5" s="378" t="s">
        <v>90</v>
      </c>
      <c r="B5" s="56">
        <v>4397</v>
      </c>
      <c r="C5" s="57">
        <v>2684</v>
      </c>
      <c r="D5" s="58">
        <f>C5/B5*100-100</f>
        <v>-38.958380714123265</v>
      </c>
      <c r="E5" s="380" t="s">
        <v>18</v>
      </c>
      <c r="F5" s="59">
        <v>0</v>
      </c>
      <c r="G5" s="59">
        <v>0</v>
      </c>
      <c r="H5" s="60"/>
    </row>
    <row r="6" spans="1:8" s="44" customFormat="1" ht="24.75" customHeight="1">
      <c r="A6" s="379" t="s">
        <v>91</v>
      </c>
      <c r="B6" s="62"/>
      <c r="C6" s="63"/>
      <c r="D6" s="60"/>
      <c r="E6" s="381" t="s">
        <v>92</v>
      </c>
      <c r="F6" s="64"/>
      <c r="G6" s="64"/>
      <c r="H6" s="60"/>
    </row>
    <row r="7" spans="1:8" s="44" customFormat="1" ht="24.75" customHeight="1">
      <c r="A7" s="65"/>
      <c r="B7" s="66">
        <v>0</v>
      </c>
      <c r="C7" s="67">
        <v>0</v>
      </c>
      <c r="D7" s="60"/>
      <c r="E7" s="381" t="s">
        <v>93</v>
      </c>
      <c r="F7" s="64">
        <v>4467</v>
      </c>
      <c r="G7" s="64">
        <v>2783</v>
      </c>
      <c r="H7" s="60">
        <f>G7/F7*100-100</f>
        <v>-37.69867920304455</v>
      </c>
    </row>
    <row r="8" spans="1:8" s="44" customFormat="1" ht="24.75" customHeight="1">
      <c r="A8" s="61"/>
      <c r="B8" s="66">
        <v>0</v>
      </c>
      <c r="C8" s="67">
        <v>0</v>
      </c>
      <c r="D8" s="60"/>
      <c r="E8" s="381" t="s">
        <v>94</v>
      </c>
      <c r="F8" s="64">
        <v>0</v>
      </c>
      <c r="G8" s="64">
        <v>0</v>
      </c>
      <c r="H8" s="60"/>
    </row>
    <row r="9" spans="1:8" s="44" customFormat="1" ht="24.75" customHeight="1">
      <c r="A9" s="61"/>
      <c r="B9" s="66">
        <v>0</v>
      </c>
      <c r="C9" s="67">
        <v>0</v>
      </c>
      <c r="D9" s="60"/>
      <c r="E9" s="381" t="s">
        <v>95</v>
      </c>
      <c r="F9" s="64">
        <v>0</v>
      </c>
      <c r="G9" s="64">
        <v>0</v>
      </c>
      <c r="H9" s="60"/>
    </row>
    <row r="10" spans="1:8" s="44" customFormat="1" ht="24.75" customHeight="1">
      <c r="A10" s="61"/>
      <c r="B10" s="66">
        <v>0</v>
      </c>
      <c r="C10" s="67">
        <v>0</v>
      </c>
      <c r="D10" s="60"/>
      <c r="E10" s="381" t="s">
        <v>96</v>
      </c>
      <c r="F10" s="64"/>
      <c r="G10" s="64"/>
      <c r="H10" s="60"/>
    </row>
    <row r="11" spans="1:8" s="44" customFormat="1" ht="24.75" customHeight="1">
      <c r="A11" s="61"/>
      <c r="B11" s="66">
        <v>0</v>
      </c>
      <c r="C11" s="67">
        <v>0</v>
      </c>
      <c r="D11" s="60"/>
      <c r="E11" s="381" t="s">
        <v>97</v>
      </c>
      <c r="F11" s="64"/>
      <c r="G11" s="64"/>
      <c r="H11" s="60"/>
    </row>
    <row r="12" spans="1:8" s="44" customFormat="1" ht="24.75" customHeight="1">
      <c r="A12" s="61"/>
      <c r="B12" s="66">
        <v>0</v>
      </c>
      <c r="C12" s="67">
        <v>0</v>
      </c>
      <c r="D12" s="60"/>
      <c r="E12" s="381" t="s">
        <v>98</v>
      </c>
      <c r="F12" s="64"/>
      <c r="G12" s="64"/>
      <c r="H12" s="60"/>
    </row>
    <row r="13" spans="1:8" s="44" customFormat="1" ht="24.75" customHeight="1">
      <c r="A13" s="61"/>
      <c r="B13" s="66">
        <v>0</v>
      </c>
      <c r="C13" s="67">
        <v>0</v>
      </c>
      <c r="D13" s="60"/>
      <c r="E13" s="381" t="s">
        <v>99</v>
      </c>
      <c r="F13" s="64"/>
      <c r="G13" s="64"/>
      <c r="H13" s="60"/>
    </row>
    <row r="14" spans="1:8" s="44" customFormat="1" ht="24.75" customHeight="1">
      <c r="A14" s="61"/>
      <c r="B14" s="66">
        <v>0</v>
      </c>
      <c r="C14" s="67">
        <v>0</v>
      </c>
      <c r="D14" s="60"/>
      <c r="E14" s="381" t="s">
        <v>100</v>
      </c>
      <c r="F14" s="64"/>
      <c r="G14" s="60"/>
      <c r="H14" s="60"/>
    </row>
    <row r="15" spans="1:8" s="44" customFormat="1" ht="24.75" customHeight="1">
      <c r="A15" s="61"/>
      <c r="B15" s="66">
        <v>0</v>
      </c>
      <c r="C15" s="67">
        <v>0</v>
      </c>
      <c r="D15" s="60"/>
      <c r="E15" s="381" t="s">
        <v>101</v>
      </c>
      <c r="F15" s="64"/>
      <c r="G15" s="64"/>
      <c r="H15" s="60"/>
    </row>
    <row r="16" spans="1:8" s="44" customFormat="1" ht="24.75" customHeight="1">
      <c r="A16" s="61"/>
      <c r="B16" s="66">
        <v>0</v>
      </c>
      <c r="C16" s="67">
        <v>0</v>
      </c>
      <c r="D16" s="60"/>
      <c r="E16" s="381" t="s">
        <v>102</v>
      </c>
      <c r="F16" s="64"/>
      <c r="G16" s="64"/>
      <c r="H16" s="60"/>
    </row>
    <row r="17" spans="1:8" s="44" customFormat="1" ht="24.75" customHeight="1">
      <c r="A17" s="68" t="s">
        <v>103</v>
      </c>
      <c r="B17" s="69">
        <f>SUM(B5:B16)</f>
        <v>4397</v>
      </c>
      <c r="C17" s="70">
        <f>SUM(C5:C16)</f>
        <v>2684</v>
      </c>
      <c r="D17" s="60">
        <f>C17/B17*100-100</f>
        <v>-38.958380714123265</v>
      </c>
      <c r="E17" s="71" t="s">
        <v>104</v>
      </c>
      <c r="F17" s="72">
        <f>SUM(F5:F16)</f>
        <v>4467</v>
      </c>
      <c r="G17" s="72">
        <f>SUM(G5:G16)</f>
        <v>2783</v>
      </c>
      <c r="H17" s="60">
        <f>G17/F17*100-100</f>
        <v>-37.69867920304455</v>
      </c>
    </row>
    <row r="18" spans="1:8" s="44" customFormat="1" ht="24.75" customHeight="1">
      <c r="A18" s="379" t="s">
        <v>105</v>
      </c>
      <c r="B18" s="73">
        <v>200</v>
      </c>
      <c r="C18" s="67">
        <v>310</v>
      </c>
      <c r="D18" s="60"/>
      <c r="E18" s="381" t="s">
        <v>106</v>
      </c>
      <c r="F18" s="64"/>
      <c r="G18" s="64">
        <v>0</v>
      </c>
      <c r="H18" s="74"/>
    </row>
    <row r="19" spans="1:8" s="44" customFormat="1" ht="24.75" customHeight="1">
      <c r="A19" s="75"/>
      <c r="B19" s="73"/>
      <c r="C19" s="67"/>
      <c r="D19" s="60"/>
      <c r="E19" s="381" t="s">
        <v>791</v>
      </c>
      <c r="F19" s="76">
        <v>130</v>
      </c>
      <c r="G19" s="67">
        <v>211</v>
      </c>
      <c r="H19" s="60"/>
    </row>
    <row r="20" spans="1:8" s="44" customFormat="1" ht="24.75" customHeight="1">
      <c r="A20" s="77" t="s">
        <v>107</v>
      </c>
      <c r="B20" s="78">
        <f>B17+B18+B19</f>
        <v>4597</v>
      </c>
      <c r="C20" s="79">
        <f>C17+C18+C19</f>
        <v>2994</v>
      </c>
      <c r="D20" s="80"/>
      <c r="E20" s="81" t="s">
        <v>108</v>
      </c>
      <c r="F20" s="82">
        <f>F17+F18+F19</f>
        <v>4597</v>
      </c>
      <c r="G20" s="82">
        <f>G17+G18+G19</f>
        <v>2994</v>
      </c>
      <c r="H20" s="80"/>
    </row>
    <row r="21" spans="1:7" ht="25.5" customHeight="1">
      <c r="A21" s="507" t="s">
        <v>792</v>
      </c>
      <c r="B21" s="507"/>
      <c r="C21" s="507"/>
      <c r="D21" s="507"/>
      <c r="E21" s="507"/>
      <c r="F21" s="84"/>
      <c r="G21" s="84"/>
    </row>
    <row r="22" spans="1:7" ht="15.75">
      <c r="A22" s="83"/>
      <c r="B22" s="84"/>
      <c r="C22" s="85"/>
      <c r="D22" s="86"/>
      <c r="E22" s="87"/>
      <c r="F22" s="84"/>
      <c r="G22" s="84"/>
    </row>
    <row r="23" spans="1:7" ht="15.75">
      <c r="A23" s="83"/>
      <c r="B23" s="84"/>
      <c r="C23" s="85"/>
      <c r="D23" s="86"/>
      <c r="E23" s="87"/>
      <c r="F23" s="84"/>
      <c r="G23" s="84"/>
    </row>
    <row r="24" spans="1:7" ht="15.75">
      <c r="A24" s="83"/>
      <c r="B24" s="84"/>
      <c r="C24" s="85"/>
      <c r="D24" s="86"/>
      <c r="E24" s="87"/>
      <c r="F24" s="84"/>
      <c r="G24" s="84"/>
    </row>
    <row r="25" spans="1:7" ht="15.75">
      <c r="A25" s="83"/>
      <c r="B25" s="84"/>
      <c r="C25" s="85"/>
      <c r="D25" s="86"/>
      <c r="E25" s="87"/>
      <c r="F25" s="84"/>
      <c r="G25" s="84"/>
    </row>
    <row r="26" spans="1:7" ht="15.75">
      <c r="A26" s="83"/>
      <c r="B26" s="84"/>
      <c r="C26" s="85"/>
      <c r="D26" s="86"/>
      <c r="E26" s="87"/>
      <c r="F26" s="84"/>
      <c r="G26" s="84"/>
    </row>
    <row r="27" spans="1:7" ht="15.75">
      <c r="A27" s="83"/>
      <c r="B27" s="84"/>
      <c r="C27" s="85"/>
      <c r="D27" s="86"/>
      <c r="E27" s="87"/>
      <c r="F27" s="84"/>
      <c r="G27" s="84"/>
    </row>
    <row r="28" spans="1:7" ht="15.75">
      <c r="A28" s="83"/>
      <c r="B28" s="84"/>
      <c r="C28" s="85"/>
      <c r="D28" s="86"/>
      <c r="E28" s="87"/>
      <c r="F28" s="84"/>
      <c r="G28" s="84"/>
    </row>
    <row r="29" spans="1:7" ht="15.75">
      <c r="A29" s="83"/>
      <c r="B29" s="84"/>
      <c r="C29" s="85"/>
      <c r="D29" s="86"/>
      <c r="E29" s="87"/>
      <c r="F29" s="84"/>
      <c r="G29" s="84"/>
    </row>
  </sheetData>
  <sheetProtection/>
  <mergeCells count="3">
    <mergeCell ref="A2:H2"/>
    <mergeCell ref="A3:H3"/>
    <mergeCell ref="A21:E21"/>
  </mergeCells>
  <printOptions horizontalCentered="1"/>
  <pageMargins left="0.59" right="0.59" top="0.98" bottom="0.98" header="0.39" footer="0.59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侯志虹</dc:creator>
  <cp:keywords/>
  <dc:description/>
  <cp:lastModifiedBy>LENOVO001</cp:lastModifiedBy>
  <cp:lastPrinted>2018-06-20T06:49:36Z</cp:lastPrinted>
  <dcterms:created xsi:type="dcterms:W3CDTF">2015-01-15T13:15:26Z</dcterms:created>
  <dcterms:modified xsi:type="dcterms:W3CDTF">2018-06-21T02:23:43Z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2052-10.1.0.6391</vt:lpwstr>
  </property>
</Properties>
</file>